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tabRatio="679" firstSheet="4" activeTab="1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ENERGIA'!$A$1:$AC$63</definedName>
    <definedName name="_xlnm.Print_Area" localSheetId="0">'ANAGRAFICA AZIENDA'!$A$1:$I$43</definedName>
    <definedName name="_xlnm.Print_Area" localSheetId="4">'EMISSIONI IN ACQUA'!$A$1:$G$64</definedName>
    <definedName name="_xlnm.Print_Area" localSheetId="3">'EMISSIONI IN ARIA'!$A$1:$G$39</definedName>
    <definedName name="_xlnm.Print_Area" localSheetId="8">'GESTIONALE'!$A$1:$F$53</definedName>
    <definedName name="_xlnm.Print_Area" localSheetId="9">'INDICATORI DI PRESTAZIONE'!$A$1:$E$15</definedName>
    <definedName name="_xlnm.Print_Area" localSheetId="1">'MATERIE PRIME'!$B$1:$R$58</definedName>
    <definedName name="_xlnm.Print_Area" localSheetId="6">'RIFIUTI'!$A$1:$R$67</definedName>
    <definedName name="_xlnm.Print_Area" localSheetId="5">'RUMORE'!$A$1:$I$21</definedName>
    <definedName name="_xlnm.Print_Area" localSheetId="7">'SUOLO E SOTTOSUOLO'!$A$1:$E$64</definedName>
    <definedName name="Excel_BuiltIn_Print_Area" localSheetId="2">'ACQUA ED ENERGIA'!$A$1:$AD$63</definedName>
    <definedName name="Excel_BuiltIn_Print_Area" localSheetId="0">'ANAGRAFICA AZIENDA'!$A$1:$L$47</definedName>
    <definedName name="Excel_BuiltIn_Print_Area" localSheetId="4">'EMISSIONI IN ACQUA'!$A$1:$G$34</definedName>
    <definedName name="Excel_BuiltIn_Print_Area" localSheetId="3">'EMISSIONI IN ARIA'!$A$1:$K$17</definedName>
    <definedName name="Excel_BuiltIn_Print_Area" localSheetId="8">'GESTIONALE'!$A$1:$F$50</definedName>
    <definedName name="Excel_BuiltIn_Print_Area" localSheetId="9">'INDICATORI DI PRESTAZIONE'!$A$1:$E$42</definedName>
    <definedName name="Excel_BuiltIn_Print_Area" localSheetId="1">'MATERIE PRIME'!$B$1:$P$58</definedName>
    <definedName name="Excel_BuiltIn_Print_Area" localSheetId="6">'RIFIUTI'!$A$1:$S$47</definedName>
    <definedName name="Excel_BuiltIn_Print_Area" localSheetId="5">'RUMORE'!$A$1:$I$18</definedName>
    <definedName name="Excel_BuiltIn_Print_Area" localSheetId="7">'SUOLO E SOTTOSUOLO'!$A$1:$E$27</definedName>
  </definedNames>
  <calcPr fullCalcOnLoad="1"/>
</workbook>
</file>

<file path=xl/sharedStrings.xml><?xml version="1.0" encoding="utf-8"?>
<sst xmlns="http://schemas.openxmlformats.org/spreadsheetml/2006/main" count="1423" uniqueCount="509">
  <si>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</si>
  <si>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</si>
  <si>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</si>
  <si>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</si>
  <si>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</si>
  <si>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</si>
  <si>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>01 gennaio 20___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</si>
  <si>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</si>
  <si>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</si>
  <si>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</si>
  <si>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</si>
  <si>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</si>
  <si>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</si>
  <si>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</si>
  <si>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</si>
  <si>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</si>
  <si>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</si>
  <si>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</si>
  <si>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</si>
  <si>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</si>
  <si>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</si>
  <si>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</si>
  <si>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</si>
  <si>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</si>
  <si>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</si>
  <si>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</si>
  <si>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</si>
  <si>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</si>
  <si>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</si>
  <si>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</si>
  <si>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</si>
  <si>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</si>
  <si>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</si>
  <si>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</si>
  <si>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</si>
  <si>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</si>
  <si>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mp</t>
  </si>
  <si>
    <t>[quantità]</t>
  </si>
  <si>
    <t>[u.m.]</t>
  </si>
  <si>
    <t>ma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</si>
  <si>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</si>
  <si>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</si>
  <si>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</si>
  <si>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</si>
  <si>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</si>
  <si>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</si>
  <si>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</si>
  <si>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</si>
  <si>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</si>
  <si>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</si>
  <si>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</si>
  <si>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</si>
  <si>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</si>
  <si>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</si>
  <si>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</si>
  <si>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</si>
  <si>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</si>
  <si>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</si>
  <si>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</si>
  <si>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</si>
  <si>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</si>
  <si>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</si>
  <si>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</si>
  <si>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</si>
  <si>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</si>
  <si>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</si>
  <si>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</si>
  <si>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</si>
  <si>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</si>
  <si>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</si>
  <si>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</si>
  <si>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</si>
  <si>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</si>
  <si>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</si>
  <si>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</si>
  <si>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</si>
  <si>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</si>
  <si>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Pozzo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</si>
  <si>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</si>
  <si>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</si>
  <si>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</si>
  <si>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</si>
  <si>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</si>
  <si>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</si>
  <si>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</si>
  <si>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</si>
  <si>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</si>
  <si>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</si>
  <si>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</si>
  <si>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</si>
  <si>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</si>
  <si>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Combustibile utilizzato</t>
    </r>
    <r>
      <rPr>
        <b/>
        <vertAlign val="superscript"/>
        <sz val="12"/>
        <rFont val="Tahoma"/>
        <family val="2"/>
      </rPr>
      <t>4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</si>
  <si>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</si>
  <si>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</si>
  <si>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</si>
  <si>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</si>
  <si>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</si>
  <si>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 xml:space="preserve">Tipo </t>
  </si>
  <si>
    <t>Quantità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</si>
  <si>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</si>
  <si>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</si>
  <si>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</si>
  <si>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</si>
  <si>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</si>
  <si>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</si>
  <si>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</si>
  <si>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</si>
  <si>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</si>
  <si>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</si>
  <si>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</si>
  <si>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</si>
  <si>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</si>
  <si>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</si>
  <si>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</si>
  <si>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</si>
  <si>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</si>
  <si>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</si>
  <si>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</si>
  <si>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</si>
  <si>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</si>
  <si>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</si>
  <si>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</si>
  <si>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</si>
  <si>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</si>
  <si>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</si>
  <si>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</si>
  <si>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</si>
  <si>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</si>
  <si>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</si>
  <si>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</si>
  <si>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</si>
  <si>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Analisi del gg/mm/aaaa RdP n. ______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</si>
  <si>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</si>
  <si>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</si>
  <si>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</si>
  <si>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Flusso di massa
(Kg/anno)</t>
  </si>
  <si>
    <t>Concentrazioine
(mg/Nm3)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</si>
  <si>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</si>
  <si>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</si>
  <si>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</si>
  <si>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</si>
  <si>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</si>
  <si>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</si>
  <si>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</si>
  <si>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</si>
  <si>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</si>
  <si>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Concentrazione
(mg/l)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</si>
  <si>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</si>
  <si>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</si>
  <si>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</si>
  <si>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</si>
  <si>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</si>
  <si>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</si>
  <si>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</si>
  <si>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</si>
  <si>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</si>
  <si>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</si>
  <si>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</si>
  <si>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</si>
  <si>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</si>
  <si>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</si>
  <si>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</si>
  <si>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</si>
  <si>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</si>
  <si>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</si>
  <si>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</si>
  <si>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</si>
  <si>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</si>
  <si>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</si>
  <si>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</si>
  <si>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</si>
  <si>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</si>
  <si>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</si>
  <si>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</si>
  <si>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</si>
  <si>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</si>
  <si>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</si>
  <si>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</si>
  <si>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</si>
  <si>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</si>
  <si>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</si>
  <si>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</si>
  <si>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</si>
  <si>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</si>
  <si>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</si>
  <si>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</si>
  <si>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</si>
  <si>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</si>
  <si>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</si>
  <si>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</si>
  <si>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</si>
  <si>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</si>
  <si>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</si>
  <si>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</si>
  <si>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</si>
  <si>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</si>
  <si>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</si>
  <si>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</si>
  <si>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</si>
  <si>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</si>
  <si>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</si>
  <si>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</si>
  <si>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</si>
  <si>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</si>
  <si>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</si>
  <si>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</si>
  <si>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</si>
  <si>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</si>
  <si>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</si>
  <si>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</si>
  <si>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</si>
  <si>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</si>
  <si>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</si>
  <si>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</si>
  <si>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</si>
  <si>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</si>
  <si>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</si>
  <si>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</si>
  <si>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</si>
  <si>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</si>
  <si>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</si>
  <si>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</si>
  <si>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</si>
  <si>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</si>
  <si>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</si>
  <si>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</si>
  <si>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</si>
  <si>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</si>
  <si>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</si>
  <si>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</si>
  <si>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</si>
  <si>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</si>
  <si>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</si>
  <si>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</si>
  <si>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</si>
  <si>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</si>
  <si>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</si>
  <si>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IRPINIA ZINCO Srl</t>
  </si>
  <si>
    <t>2.3 c</t>
  </si>
  <si>
    <t xml:space="preserve">Nucleo Industriale Calaggio </t>
  </si>
  <si>
    <t>snc</t>
  </si>
  <si>
    <t>83046</t>
  </si>
  <si>
    <t>Lacedonia</t>
  </si>
  <si>
    <t>Dott. Pier Luigi D'Ambrosio</t>
  </si>
  <si>
    <t>0827 85672</t>
  </si>
  <si>
    <t>0827 85671</t>
  </si>
  <si>
    <t xml:space="preserve">info@irpiniazinco.it </t>
  </si>
  <si>
    <t>Ing. Rosa Francesca</t>
  </si>
  <si>
    <t xml:space="preserve">francesca@irpiniazinco.it </t>
  </si>
  <si>
    <t>no</t>
  </si>
  <si>
    <t>Sgrassante acido</t>
  </si>
  <si>
    <t>Zinco cloruro</t>
  </si>
  <si>
    <t>Acido Cloridrico 33%</t>
  </si>
  <si>
    <t>Ammonio cloruro</t>
  </si>
  <si>
    <t>Fluidificante</t>
  </si>
  <si>
    <t>Ammoniaca soluzione 28 Bè</t>
  </si>
  <si>
    <t>Acqua ossigenata 130 V</t>
  </si>
  <si>
    <t xml:space="preserve">Zinco  </t>
  </si>
  <si>
    <t>Liquido</t>
  </si>
  <si>
    <t>Solido</t>
  </si>
  <si>
    <t>Tabella 1.5.2. inquinanti monitorati</t>
  </si>
  <si>
    <t>Polveri totali</t>
  </si>
  <si>
    <t>Acido cloridrico (HCl)</t>
  </si>
  <si>
    <t>Concentrazione
(mg/Nm3)</t>
  </si>
  <si>
    <t>11.01.05*</t>
  </si>
  <si>
    <t>Acidi di decapaggio</t>
  </si>
  <si>
    <t>Fanghi e residui di filtrazione, contenenti sostanze pericolose</t>
  </si>
  <si>
    <t>Ceneri di zinco</t>
  </si>
  <si>
    <t>R7</t>
  </si>
  <si>
    <t>D15</t>
  </si>
  <si>
    <t>R4</t>
  </si>
  <si>
    <t>R13</t>
  </si>
  <si>
    <t>Zinco solido</t>
  </si>
  <si>
    <t>Metalli misti</t>
  </si>
  <si>
    <t>Imballaggi in materiali misti</t>
  </si>
  <si>
    <t>Olio da motori, trasmissioni e ingranaggi</t>
  </si>
  <si>
    <t>Rifiuti solidi prodotti dal trattamento fumi</t>
  </si>
  <si>
    <t>11.01.09*</t>
  </si>
  <si>
    <t>11.05.02</t>
  </si>
  <si>
    <t>11.05.01</t>
  </si>
  <si>
    <t>17.04.07</t>
  </si>
  <si>
    <t>15.01.06</t>
  </si>
  <si>
    <t>13.02.08*</t>
  </si>
  <si>
    <t>11.05.03*</t>
  </si>
  <si>
    <t>Frasi H</t>
  </si>
  <si>
    <t>Sgrassaggio</t>
  </si>
  <si>
    <t>Decapaggio</t>
  </si>
  <si>
    <t>Flussaggio</t>
  </si>
  <si>
    <t>Zincatura</t>
  </si>
  <si>
    <t>H314           H335</t>
  </si>
  <si>
    <t>H410            H400</t>
  </si>
  <si>
    <t>H314           H400</t>
  </si>
  <si>
    <t>H302            H335            H315            H318</t>
  </si>
  <si>
    <t>-</t>
  </si>
  <si>
    <t xml:space="preserve">H225           H220           H312                H319           H220           H350           H400         </t>
  </si>
  <si>
    <t>Autobotte - vasca</t>
  </si>
  <si>
    <t>Sacchi</t>
  </si>
  <si>
    <t>Tanichette 25 kg</t>
  </si>
  <si>
    <t xml:space="preserve">Pallet </t>
  </si>
  <si>
    <t>Bombolette</t>
  </si>
  <si>
    <r>
      <t>Tanica 1 m</t>
    </r>
    <r>
      <rPr>
        <vertAlign val="superscript"/>
        <sz val="12"/>
        <rFont val="Tahoma"/>
        <family val="2"/>
      </rPr>
      <t>3</t>
    </r>
  </si>
  <si>
    <t>Conc. sostanze pericolose&lt;20%</t>
  </si>
  <si>
    <t>Conc. sostanze pericolose&lt;0,25%</t>
  </si>
  <si>
    <t>N/A</t>
  </si>
  <si>
    <t>pH</t>
  </si>
  <si>
    <t>Solidi sospesi totali</t>
  </si>
  <si>
    <t>BOD5</t>
  </si>
  <si>
    <t>C.O.D</t>
  </si>
  <si>
    <t>Fosforo totale (comeP)</t>
  </si>
  <si>
    <t>Azoto ammoniacale (come NH4)</t>
  </si>
  <si>
    <t>Cloruri</t>
  </si>
  <si>
    <t>Zinco</t>
  </si>
  <si>
    <t>Cromo totale</t>
  </si>
  <si>
    <t>Piombo</t>
  </si>
  <si>
    <t>Cadmio</t>
  </si>
  <si>
    <t>Saggio di tossicità acuta</t>
  </si>
  <si>
    <t>5,5-9,5</t>
  </si>
  <si>
    <r>
      <rPr>
        <b/>
        <sz val="12"/>
        <rFont val="Tahoma"/>
        <family val="2"/>
      </rPr>
      <t>1</t>
    </r>
    <r>
      <rPr>
        <sz val="12"/>
        <rFont val="Tahoma"/>
        <family val="2"/>
      </rPr>
      <t xml:space="preserve">            Pozzetto acque bianche </t>
    </r>
  </si>
  <si>
    <r>
      <rPr>
        <b/>
        <sz val="12"/>
        <rFont val="Tahoma"/>
        <family val="2"/>
      </rPr>
      <t xml:space="preserve">2 </t>
    </r>
    <r>
      <rPr>
        <sz val="12"/>
        <rFont val="Tahoma"/>
        <family val="2"/>
      </rPr>
      <t xml:space="preserve">                  Acque di scarico nere</t>
    </r>
  </si>
  <si>
    <t>3 anni</t>
  </si>
  <si>
    <t>P1 Ingresso carrabile</t>
  </si>
  <si>
    <t>P2 Zona generatore</t>
  </si>
  <si>
    <t>P3 Lato nord-ovest confine Serind</t>
  </si>
  <si>
    <t>P5 Lato nord-est torrente Scafa</t>
  </si>
  <si>
    <t>P4 Lato sud-est confine Serind</t>
  </si>
  <si>
    <t>P5 Lato nord confine altro sito industriale</t>
  </si>
  <si>
    <t>Diurno (06.00-22.00)</t>
  </si>
  <si>
    <t xml:space="preserve">Leq </t>
  </si>
  <si>
    <t>dB(A)</t>
  </si>
  <si>
    <t>Il Comune di Lacedonia non ha imposto limiti più restrittivi della legislazione nazionale in materia di inquinamento acustico (DPCM 01.03.1991), nonostante la Delibera Regionale n° 6131 del 20/10/1995 – Linee guida per la zonizzazione acustica del territorio in attuazione dell’art. 2 del DPCM 1/3/1991. Quindi l’organizzazione tiene come riferimento i valori emanati dalla legge nazionale n° 447 del 1995  relativi alle aree esclusivamente industriali. A tale proposito la Irpinia Zinco s.r.l. effettua le misurazioni fonometriche esterne nel caso si verifichino sostanziali cambiamenti negli impianti produttivi o nel caso di variazioni legislative, comunque ogni tre anni. I valori di Leq in dB(A), misurati  durante il pieno svolgimento delle attività lavorative, (l’azienda attua il processo su due turni lavorativi dalle 6 alle 22) rispettano la normativa nazionale per un’area classificata come industriale.</t>
  </si>
  <si>
    <t>mese di riferimento</t>
  </si>
  <si>
    <t>L’acqua utilizzata sia per il processo produttivo che per i servizi igienici viene prelevata solo dall’acquedotto comunale.</t>
  </si>
  <si>
    <t xml:space="preserve">   Forno di zincatura. Fusione e mantenimento della T dello zinco</t>
  </si>
  <si>
    <t xml:space="preserve">Tutte le fasi </t>
  </si>
  <si>
    <t>Movimentazioni materiali</t>
  </si>
  <si>
    <t>Ceduta</t>
  </si>
  <si>
    <t>Energia prelevata dalla rete elettrica</t>
  </si>
  <si>
    <t>Autoprodotta *</t>
  </si>
  <si>
    <t>*L'azienda è in possesso di due impianti fotovoltaici per una potenza complessiva installata di 200 kWp</t>
  </si>
  <si>
    <t>Manufatti rivestiti di zinco</t>
  </si>
  <si>
    <t xml:space="preserve"> ≥ 98%, cristallino</t>
  </si>
  <si>
    <r>
      <t>Ammoniaca (NH</t>
    </r>
    <r>
      <rPr>
        <vertAlign val="subscript"/>
        <sz val="12"/>
        <rFont val="Tahoma"/>
        <family val="2"/>
      </rPr>
      <t>3</t>
    </r>
    <r>
      <rPr>
        <sz val="12"/>
        <rFont val="Tahoma"/>
        <family val="2"/>
      </rPr>
      <t>)</t>
    </r>
  </si>
  <si>
    <r>
      <t>Ossidi di azoto (NO</t>
    </r>
    <r>
      <rPr>
        <vertAlign val="subscript"/>
        <sz val="12"/>
        <rFont val="Tahoma"/>
        <family val="2"/>
      </rPr>
      <t>x</t>
    </r>
    <r>
      <rPr>
        <sz val="12"/>
        <rFont val="Tahoma"/>
        <family val="2"/>
      </rPr>
      <t>)</t>
    </r>
  </si>
  <si>
    <r>
      <t>Ossidi di zolfo (SO</t>
    </r>
    <r>
      <rPr>
        <vertAlign val="subscript"/>
        <sz val="12"/>
        <rFont val="Tahoma"/>
        <family val="2"/>
      </rPr>
      <t>x</t>
    </r>
    <r>
      <rPr>
        <sz val="12"/>
        <rFont val="Tahoma"/>
        <family val="2"/>
      </rPr>
      <t>)</t>
    </r>
  </si>
  <si>
    <t>Antimonio</t>
  </si>
  <si>
    <t>Berillio</t>
  </si>
  <si>
    <t>Cobalto</t>
  </si>
  <si>
    <t>Cromo VI</t>
  </si>
  <si>
    <t xml:space="preserve">Mercurio </t>
  </si>
  <si>
    <t>Nichel</t>
  </si>
  <si>
    <t xml:space="preserve">Rame </t>
  </si>
  <si>
    <t>Selenio</t>
  </si>
  <si>
    <t>Stagno [composti organo stannici (TBT Tributil Stagno)]</t>
  </si>
  <si>
    <t>Tallio</t>
  </si>
  <si>
    <t>Vanadio</t>
  </si>
  <si>
    <t>(19) Benzene</t>
  </si>
  <si>
    <t>(21) Stirene</t>
  </si>
  <si>
    <t xml:space="preserve">(22)-Toluene </t>
  </si>
  <si>
    <t>(20)-Etilbenzene</t>
  </si>
  <si>
    <t>AROMATICI</t>
  </si>
  <si>
    <t>(23)- Xilene</t>
  </si>
  <si>
    <t>Sommatoria organici aromatici (da 20 a 23)</t>
  </si>
  <si>
    <t>AROMATICI POLICICLICI</t>
  </si>
  <si>
    <t>(25) BENZO(a) antracene</t>
  </si>
  <si>
    <t>(26) BENZO(a) pirene</t>
  </si>
  <si>
    <t>(27) BENZO(b) fluorantene</t>
  </si>
  <si>
    <t>(28) BENZO(k) fluorantene</t>
  </si>
  <si>
    <t>(30) Crisene</t>
  </si>
  <si>
    <t>(31) Dibenzo(a,e) pirene</t>
  </si>
  <si>
    <t>(32) Dibenzo(a,l) pirene</t>
  </si>
  <si>
    <t>(33) Dibenzo(a,i) pirene</t>
  </si>
  <si>
    <t>(34) Dibenzo(a,h) pirene</t>
  </si>
  <si>
    <t>(35) Dibenzo(a,h) antracene</t>
  </si>
  <si>
    <t>(36) Indenopirene</t>
  </si>
  <si>
    <t>(37) Pirene</t>
  </si>
  <si>
    <t>Sommatoria policilici aromatici (da 25 a 34)</t>
  </si>
  <si>
    <t>FENOLI</t>
  </si>
  <si>
    <t>Metilfenolo (o-p-m)</t>
  </si>
  <si>
    <t>Fenolo</t>
  </si>
  <si>
    <t>2-clorofenolo</t>
  </si>
  <si>
    <t>2,4-diclorofenolo</t>
  </si>
  <si>
    <t>2,4,6-Triclorofenolo</t>
  </si>
  <si>
    <t>Pentaclorofenolo</t>
  </si>
  <si>
    <t>ALIFATICI ALOGENATI CANCEROGENI</t>
  </si>
  <si>
    <t>1,2  Dibromoetano</t>
  </si>
  <si>
    <t>Bromodiclorometano</t>
  </si>
  <si>
    <t>Dibromoclorometano</t>
  </si>
  <si>
    <t>ALIFATICI CLORURATI CANCEROGENI</t>
  </si>
  <si>
    <t>Clorometano</t>
  </si>
  <si>
    <t>Triclorometano</t>
  </si>
  <si>
    <t>Cloruro di vinile</t>
  </si>
  <si>
    <t>1,2 Dicloroetano</t>
  </si>
  <si>
    <t>1,1 Dicloroetilene</t>
  </si>
  <si>
    <t>Tricloroetilene</t>
  </si>
  <si>
    <t>Tetracloroetilene</t>
  </si>
  <si>
    <t>Diclorometano</t>
  </si>
  <si>
    <t>ALIFATICI CLORURATI NON CANCEROGENI</t>
  </si>
  <si>
    <t>1,1 Dicloroetano</t>
  </si>
  <si>
    <t>1,2 Dicloroetilene</t>
  </si>
  <si>
    <t>1,1,1 Tricloroetano</t>
  </si>
  <si>
    <t>1,2 Dicloropropano</t>
  </si>
  <si>
    <t>1,1,2 Tricloroetano</t>
  </si>
  <si>
    <t>1,2,3 Tricloropropano</t>
  </si>
  <si>
    <t>1,1,2,2 Tetracloroetano</t>
  </si>
  <si>
    <t>CLOROBENZENI</t>
  </si>
  <si>
    <t>1,2,4 Triclorobenzene</t>
  </si>
  <si>
    <t>1,2 Diclorobenzene</t>
  </si>
  <si>
    <t>1,2,4,5 tetraclorobenzene</t>
  </si>
  <si>
    <t>1,4 Diclorobenzene</t>
  </si>
  <si>
    <t>Esaclorobenzene</t>
  </si>
  <si>
    <t>Monoclorobenzene</t>
  </si>
  <si>
    <t>pentaclorobenzene</t>
  </si>
  <si>
    <t>IDROCARBURI</t>
  </si>
  <si>
    <t>Idrocarburi C&gt;12</t>
  </si>
  <si>
    <t>Idrocarburi C&lt;12</t>
  </si>
  <si>
    <t>Carotaggio numero 1</t>
  </si>
  <si>
    <t>Arsenico</t>
  </si>
  <si>
    <t>(29) BENZO (g,h,i) perilene</t>
  </si>
  <si>
    <t>Tribromometano(bromoformio)</t>
  </si>
  <si>
    <t>Analisi del 25/03/2019 RdP n.20191021</t>
  </si>
  <si>
    <t>Concentrazione
[mg/kg]</t>
  </si>
  <si>
    <t>Carotaggio numero 2</t>
  </si>
  <si>
    <t>Carotaggio numero 3</t>
  </si>
  <si>
    <t>Carotaggio numero 4</t>
  </si>
  <si>
    <t>Analisi del 25/03/2019 RdP n.20191024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</si>
  <si>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</si>
  <si>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</si>
  <si>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</si>
  <si>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</si>
  <si>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</si>
  <si>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</si>
  <si>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</si>
  <si>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</si>
  <si>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</si>
  <si>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</si>
  <si>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</si>
  <si>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</si>
  <si>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kg</t>
  </si>
  <si>
    <t>l</t>
  </si>
  <si>
    <t>NO</t>
  </si>
  <si>
    <t>Analisi del 16/04/2019 RdP n.20191318</t>
  </si>
  <si>
    <t>Analisi del 16/04/2019 RdP n.20191319</t>
  </si>
  <si>
    <t>SI</t>
  </si>
  <si>
    <t>TOT</t>
  </si>
  <si>
    <t>Zinco spray</t>
  </si>
  <si>
    <r>
      <t>Portata
(m</t>
    </r>
    <r>
      <rPr>
        <b/>
        <vertAlign val="superscript"/>
        <sz val="12"/>
        <rFont val="Tahoma"/>
        <family val="2"/>
      </rPr>
      <t>3</t>
    </r>
    <r>
      <rPr>
        <b/>
        <sz val="12"/>
        <rFont val="Tahoma"/>
        <family val="2"/>
      </rPr>
      <t>/anno)</t>
    </r>
  </si>
  <si>
    <t>Carico
(Kg/a)</t>
  </si>
  <si>
    <r>
      <t>Portata
(m</t>
    </r>
    <r>
      <rPr>
        <b/>
        <vertAlign val="superscript"/>
        <sz val="12"/>
        <rFont val="Tahoma"/>
        <family val="2"/>
      </rPr>
      <t>3</t>
    </r>
    <r>
      <rPr>
        <b/>
        <sz val="12"/>
        <rFont val="Tahoma"/>
        <family val="2"/>
      </rPr>
      <t>/a)</t>
    </r>
  </si>
  <si>
    <t>1,5  metro</t>
  </si>
  <si>
    <r>
      <t>E</t>
    </r>
    <r>
      <rPr>
        <b/>
        <vertAlign val="subscript"/>
        <sz val="12"/>
        <rFont val="Tahoma"/>
        <family val="2"/>
      </rPr>
      <t>2bis</t>
    </r>
  </si>
  <si>
    <t xml:space="preserve">Filtro a manica </t>
  </si>
  <si>
    <r>
      <rPr>
        <sz val="20"/>
        <rFont val="Calibri"/>
        <family val="2"/>
      </rPr>
      <t>Δ</t>
    </r>
    <r>
      <rPr>
        <sz val="11.4"/>
        <rFont val="Tahoma"/>
        <family val="2"/>
      </rPr>
      <t>P</t>
    </r>
  </si>
  <si>
    <t xml:space="preserve">Positivo </t>
  </si>
  <si>
    <t>tutti i giorni (Registro aziendale)</t>
  </si>
  <si>
    <t>Prodotti chimici</t>
  </si>
  <si>
    <t xml:space="preserve">Bacini contenimento </t>
  </si>
  <si>
    <t>Secondo PAM*</t>
  </si>
  <si>
    <t>Vasche di processo</t>
  </si>
  <si>
    <t xml:space="preserve">Tenuta </t>
  </si>
  <si>
    <t>kWh/t</t>
  </si>
  <si>
    <t xml:space="preserve">Energia globale per unità di acciaio zincato </t>
  </si>
  <si>
    <t>Consumo di acido cloridrico fresco (33%)</t>
  </si>
  <si>
    <t>kg/t</t>
  </si>
  <si>
    <t xml:space="preserve">Acido Cloridrico esausto </t>
  </si>
  <si>
    <t xml:space="preserve">Consumo di zinco </t>
  </si>
  <si>
    <t xml:space="preserve">Ceneri di zinco </t>
  </si>
  <si>
    <r>
      <t>Emissioni di polveri Camino di zincatura E</t>
    </r>
    <r>
      <rPr>
        <vertAlign val="subscript"/>
        <sz val="12"/>
        <rFont val="Tahoma"/>
        <family val="2"/>
      </rPr>
      <t>2</t>
    </r>
  </si>
  <si>
    <r>
      <t>mg/Nm</t>
    </r>
    <r>
      <rPr>
        <vertAlign val="superscript"/>
        <sz val="12"/>
        <rFont val="Tahoma"/>
        <family val="2"/>
      </rPr>
      <t>3</t>
    </r>
  </si>
  <si>
    <r>
      <t>E</t>
    </r>
    <r>
      <rPr>
        <vertAlign val="subscript"/>
        <sz val="12"/>
        <rFont val="Tahoma"/>
        <family val="2"/>
      </rPr>
      <t>1</t>
    </r>
  </si>
  <si>
    <r>
      <t>E</t>
    </r>
    <r>
      <rPr>
        <vertAlign val="subscript"/>
        <sz val="12"/>
        <rFont val="Tahoma"/>
        <family val="2"/>
      </rPr>
      <t>2 bis</t>
    </r>
  </si>
  <si>
    <r>
      <t>E</t>
    </r>
    <r>
      <rPr>
        <vertAlign val="subscript"/>
        <sz val="12"/>
        <rFont val="Tahoma"/>
        <family val="2"/>
      </rPr>
      <t>2 bis</t>
    </r>
    <r>
      <rPr>
        <sz val="12"/>
        <rFont val="Tahoma"/>
        <family val="2"/>
      </rPr>
      <t xml:space="preserve"> (Vasca di zincatura) I misura</t>
    </r>
  </si>
  <si>
    <r>
      <t>E</t>
    </r>
    <r>
      <rPr>
        <vertAlign val="subscript"/>
        <sz val="12"/>
        <rFont val="Tahoma"/>
        <family val="2"/>
      </rPr>
      <t>2 bis</t>
    </r>
    <r>
      <rPr>
        <sz val="12"/>
        <rFont val="Tahoma"/>
        <family val="2"/>
      </rPr>
      <t xml:space="preserve"> (Vasca di zincatura) II misura</t>
    </r>
  </si>
  <si>
    <r>
      <t>E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 xml:space="preserve"> (Forno di preriscaldo)I misura</t>
    </r>
  </si>
  <si>
    <r>
      <t>E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 xml:space="preserve"> (Forno di preriscaldo)     II misura</t>
    </r>
  </si>
  <si>
    <t>Concentrazione limite da normativa
[mg/kg]</t>
  </si>
  <si>
    <r>
      <t>Concentrazione limite 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</si>
  <si>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r>
      <t>Concentrazione limite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</si>
  <si>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r>
      <t>E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 xml:space="preserve"> (Forno di preriscaldo)      I misura</t>
    </r>
  </si>
  <si>
    <r>
      <t>889658 Sm</t>
    </r>
    <r>
      <rPr>
        <vertAlign val="superscript"/>
        <sz val="12"/>
        <rFont val="Tahoma"/>
        <family val="2"/>
      </rPr>
      <t>3</t>
    </r>
    <r>
      <rPr>
        <sz val="12"/>
        <rFont val="Tahoma"/>
        <family val="2"/>
      </rPr>
      <t xml:space="preserve"> di metano</t>
    </r>
  </si>
  <si>
    <r>
      <t>28,34 kWh/tons</t>
    </r>
    <r>
      <rPr>
        <b/>
        <vertAlign val="subscript"/>
        <sz val="12"/>
        <rFont val="Tahoma"/>
        <family val="2"/>
      </rPr>
      <t>zincata</t>
    </r>
  </si>
  <si>
    <r>
      <t>271,04                     kWh/tons</t>
    </r>
    <r>
      <rPr>
        <b/>
        <vertAlign val="subscript"/>
        <sz val="12"/>
        <rFont val="Tahoma"/>
        <family val="2"/>
      </rPr>
      <t xml:space="preserve"> zincata</t>
    </r>
  </si>
  <si>
    <t>Analisi del 21/10/2019 RdP n. 20194079</t>
  </si>
  <si>
    <t>Analisi del 29/05/2019 RdP n. 20191829</t>
  </si>
  <si>
    <t>Idrocarburi totali</t>
  </si>
  <si>
    <t>Azoto nitroso (come N)</t>
  </si>
  <si>
    <t>Azoto Nitrico (come N)</t>
  </si>
  <si>
    <t>* Piano annuale manutenzione 2019 conservato in azienda</t>
  </si>
  <si>
    <t>H314           H290  H335</t>
  </si>
  <si>
    <t>H302            H319    H412</t>
  </si>
  <si>
    <t>Analisi del 17/06/2019 RdP n. 20192307</t>
  </si>
  <si>
    <t>Analisi del 17/06/2019 RdP n. 20192308</t>
  </si>
  <si>
    <t>Analisi del 17/06/2019 RdP n. 20192309</t>
  </si>
  <si>
    <t>Analisi del 17/06/2019 RdP n. 20192310</t>
  </si>
  <si>
    <t>Analisi del 24/06/2019 RdP n. 20192468</t>
  </si>
  <si>
    <t>Analisi del 24/06/2019 RdP n. 20192469</t>
  </si>
  <si>
    <t>Analisi del 24/06/2019 RdP n. 20192470</t>
  </si>
  <si>
    <t>Analisi del 24/06/2019 RdP n. 20192471</t>
  </si>
  <si>
    <t xml:space="preserve">H302                H335                   H314                       H410                  H318  </t>
  </si>
  <si>
    <t>E1</t>
  </si>
  <si>
    <t>Settimanale</t>
  </si>
  <si>
    <t>Materiale grossolano</t>
  </si>
  <si>
    <t>Assente</t>
  </si>
  <si>
    <t>Ni</t>
  </si>
  <si>
    <t>Hg</t>
  </si>
  <si>
    <t>Fluoruri</t>
  </si>
  <si>
    <t>Solfati</t>
  </si>
  <si>
    <t>Escherichia coli</t>
  </si>
  <si>
    <t>Filtro a maniche E1</t>
  </si>
  <si>
    <t>Filtro a maniche E2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</si>
</sst>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[$-410]dddd\ d\ mmmm\ yyyy"/>
    <numFmt numFmtId="189" formatCode="[$-F800]dddd\,\ mmmm\ dd\,\ yyyy"/>
    <numFmt numFmtId="190" formatCode="[$-410]d\ mmmm\ yyyy;@"/>
    <numFmt numFmtId="191" formatCode="#,##0.0"/>
    <numFmt numFmtId="192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u val="single"/>
      <sz val="14"/>
      <color indexed="12"/>
      <name val="Arial"/>
      <family val="2"/>
    </font>
    <font>
      <sz val="14"/>
      <name val="Tahoma"/>
      <family val="2"/>
    </font>
    <font>
      <sz val="11"/>
      <name val="Tahoma"/>
      <family val="2"/>
    </font>
    <font>
      <vertAlign val="subscript"/>
      <sz val="12"/>
      <name val="Tahoma"/>
      <family val="2"/>
    </font>
    <font>
      <b/>
      <vertAlign val="subscript"/>
      <sz val="12"/>
      <name val="Tahoma"/>
      <family val="2"/>
    </font>
    <font>
      <b/>
      <i/>
      <sz val="11"/>
      <name val="Tahoma"/>
      <family val="2"/>
    </font>
    <font>
      <sz val="11.4"/>
      <name val="Tahoma"/>
      <family val="2"/>
    </font>
    <font>
      <sz val="20"/>
      <name val="Calibri"/>
      <family val="2"/>
    </font>
    <font>
      <vertAlign val="subscript"/>
      <sz val="11"/>
      <name val="Tahoma"/>
      <family val="2"/>
    </font>
    <font>
      <u val="single"/>
      <sz val="10"/>
      <color indexed="25"/>
      <name val="Arial"/>
      <family val="2"/>
    </font>
    <font>
      <sz val="14"/>
      <color indexed="8"/>
      <name val="Calibri"/>
      <family val="2"/>
    </font>
    <font>
      <u val="single"/>
      <sz val="10"/>
      <color theme="11"/>
      <name val="Arial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4"/>
      <color theme="1"/>
      <name val="Calibri"/>
      <family val="2"/>
    </font>
    <font>
      <sz val="12"/>
      <color theme="1"/>
      <name val="Tahoma"/>
      <family val="2"/>
    </font>
    <font>
      <i/>
      <sz val="12"/>
      <color rgb="FFFF000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5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18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5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6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31" fillId="0" borderId="20" xfId="0" applyFont="1" applyFill="1" applyBorder="1" applyAlignment="1">
      <alignment horizontal="left"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6" fillId="18" borderId="13" xfId="0" applyFont="1" applyFill="1" applyBorder="1" applyAlignment="1">
      <alignment horizontal="center" wrapText="1"/>
    </xf>
    <xf numFmtId="0" fontId="20" fillId="18" borderId="21" xfId="0" applyFont="1" applyFill="1" applyBorder="1" applyAlignment="1">
      <alignment horizontal="center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20" xfId="0" applyFont="1" applyFill="1" applyBorder="1" applyAlignment="1">
      <alignment horizontal="left" vertical="center"/>
    </xf>
    <xf numFmtId="0" fontId="39" fillId="0" borderId="0" xfId="36" applyNumberFormat="1" applyFont="1" applyFill="1" applyBorder="1" applyAlignment="1" applyProtection="1">
      <alignment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20" fillId="18" borderId="3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vertical="center"/>
    </xf>
    <xf numFmtId="0" fontId="18" fillId="0" borderId="34" xfId="0" applyFont="1" applyBorder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8" fillId="0" borderId="0" xfId="0" applyFont="1" applyAlignment="1">
      <alignment horizontal="justify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5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top" wrapText="1"/>
    </xf>
    <xf numFmtId="0" fontId="42" fillId="0" borderId="14" xfId="0" applyFont="1" applyBorder="1" applyAlignment="1">
      <alignment horizontal="center" wrapText="1"/>
    </xf>
    <xf numFmtId="0" fontId="37" fillId="0" borderId="17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1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horizontal="center" wrapText="1"/>
    </xf>
    <xf numFmtId="0" fontId="37" fillId="0" borderId="15" xfId="0" applyFont="1" applyFill="1" applyBorder="1" applyAlignment="1">
      <alignment horizontal="center" vertical="top" wrapText="1"/>
    </xf>
    <xf numFmtId="0" fontId="18" fillId="0" borderId="35" xfId="0" applyFont="1" applyBorder="1" applyAlignment="1">
      <alignment/>
    </xf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16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36" xfId="0" applyFont="1" applyFill="1" applyBorder="1" applyAlignment="1">
      <alignment horizontal="center" vertical="center" wrapText="1"/>
    </xf>
    <xf numFmtId="0" fontId="20" fillId="18" borderId="37" xfId="0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9" fontId="19" fillId="2" borderId="15" xfId="5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20" fillId="18" borderId="39" xfId="0" applyFont="1" applyFill="1" applyBorder="1" applyAlignment="1">
      <alignment horizontal="left" vertical="center" wrapText="1"/>
    </xf>
    <xf numFmtId="0" fontId="20" fillId="18" borderId="35" xfId="0" applyFont="1" applyFill="1" applyBorder="1" applyAlignment="1">
      <alignment horizontal="left" vertical="center" wrapText="1"/>
    </xf>
    <xf numFmtId="0" fontId="20" fillId="18" borderId="40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9" fontId="18" fillId="0" borderId="15" xfId="0" applyNumberFormat="1" applyFont="1" applyBorder="1" applyAlignment="1">
      <alignment horizontal="center" vertical="center"/>
    </xf>
    <xf numFmtId="9" fontId="18" fillId="0" borderId="1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2" fontId="18" fillId="0" borderId="1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43" xfId="0" applyFont="1" applyFill="1" applyBorder="1" applyAlignment="1">
      <alignment/>
    </xf>
    <xf numFmtId="0" fontId="37" fillId="0" borderId="46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18" fillId="0" borderId="15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20" fillId="18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48" xfId="0" applyFont="1" applyFill="1" applyBorder="1" applyAlignment="1">
      <alignment horizontal="right"/>
    </xf>
    <xf numFmtId="0" fontId="18" fillId="0" borderId="48" xfId="0" applyFont="1" applyFill="1" applyBorder="1" applyAlignment="1">
      <alignment horizontal="right" vertical="center"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Fill="1" applyBorder="1" applyAlignment="1">
      <alignment/>
    </xf>
    <xf numFmtId="0" fontId="18" fillId="0" borderId="54" xfId="0" applyFont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58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9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62" xfId="0" applyFont="1" applyFill="1" applyBorder="1" applyAlignment="1">
      <alignment horizontal="right" vertical="center"/>
    </xf>
    <xf numFmtId="0" fontId="18" fillId="0" borderId="52" xfId="0" applyFont="1" applyFill="1" applyBorder="1" applyAlignment="1">
      <alignment/>
    </xf>
    <xf numFmtId="0" fontId="18" fillId="0" borderId="57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49" xfId="0" applyFont="1" applyFill="1" applyBorder="1" applyAlignment="1">
      <alignment horizontal="right" vertical="center"/>
    </xf>
    <xf numFmtId="0" fontId="18" fillId="0" borderId="64" xfId="0" applyFont="1" applyFill="1" applyBorder="1" applyAlignment="1">
      <alignment horizontal="right" vertical="center"/>
    </xf>
    <xf numFmtId="0" fontId="18" fillId="0" borderId="65" xfId="0" applyFont="1" applyBorder="1" applyAlignment="1">
      <alignment/>
    </xf>
    <xf numFmtId="0" fontId="18" fillId="0" borderId="66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 horizontal="right" vertical="center"/>
    </xf>
    <xf numFmtId="0" fontId="18" fillId="0" borderId="70" xfId="0" applyFont="1" applyBorder="1" applyAlignment="1">
      <alignment/>
    </xf>
    <xf numFmtId="0" fontId="18" fillId="0" borderId="61" xfId="0" applyFont="1" applyFill="1" applyBorder="1" applyAlignment="1">
      <alignment horizontal="right" vertical="center"/>
    </xf>
    <xf numFmtId="14" fontId="18" fillId="0" borderId="20" xfId="0" applyNumberFormat="1" applyFont="1" applyFill="1" applyBorder="1" applyAlignment="1">
      <alignment horizontal="left" vertical="center"/>
    </xf>
    <xf numFmtId="0" fontId="18" fillId="0" borderId="57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2" fontId="18" fillId="0" borderId="57" xfId="0" applyNumberFormat="1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2" fontId="18" fillId="0" borderId="59" xfId="0" applyNumberFormat="1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2" fontId="18" fillId="0" borderId="60" xfId="0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2" fontId="18" fillId="0" borderId="57" xfId="0" applyNumberFormat="1" applyFont="1" applyFill="1" applyBorder="1" applyAlignment="1">
      <alignment horizontal="center"/>
    </xf>
    <xf numFmtId="2" fontId="18" fillId="0" borderId="45" xfId="0" applyNumberFormat="1" applyFont="1" applyFill="1" applyBorder="1" applyAlignment="1">
      <alignment horizontal="center"/>
    </xf>
    <xf numFmtId="2" fontId="18" fillId="0" borderId="59" xfId="0" applyNumberFormat="1" applyFont="1" applyFill="1" applyBorder="1" applyAlignment="1">
      <alignment horizontal="center"/>
    </xf>
    <xf numFmtId="2" fontId="18" fillId="0" borderId="60" xfId="0" applyNumberFormat="1" applyFont="1" applyFill="1" applyBorder="1" applyAlignment="1">
      <alignment horizontal="center"/>
    </xf>
    <xf numFmtId="173" fontId="18" fillId="0" borderId="15" xfId="0" applyNumberFormat="1" applyFont="1" applyFill="1" applyBorder="1" applyAlignment="1">
      <alignment horizontal="center"/>
    </xf>
    <xf numFmtId="173" fontId="18" fillId="0" borderId="29" xfId="0" applyNumberFormat="1" applyFont="1" applyFill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18" fillId="0" borderId="61" xfId="0" applyNumberFormat="1" applyFont="1" applyFill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 vertical="center"/>
    </xf>
    <xf numFmtId="2" fontId="18" fillId="0" borderId="59" xfId="0" applyNumberFormat="1" applyFont="1" applyBorder="1" applyAlignment="1">
      <alignment horizontal="center"/>
    </xf>
    <xf numFmtId="2" fontId="18" fillId="0" borderId="62" xfId="0" applyNumberFormat="1" applyFont="1" applyFill="1" applyBorder="1" applyAlignment="1">
      <alignment horizontal="center" vertical="center"/>
    </xf>
    <xf numFmtId="2" fontId="18" fillId="0" borderId="60" xfId="0" applyNumberFormat="1" applyFont="1" applyBorder="1" applyAlignment="1">
      <alignment horizontal="center"/>
    </xf>
    <xf numFmtId="2" fontId="18" fillId="0" borderId="52" xfId="0" applyNumberFormat="1" applyFont="1" applyFill="1" applyBorder="1" applyAlignment="1">
      <alignment horizontal="center"/>
    </xf>
    <xf numFmtId="173" fontId="18" fillId="0" borderId="53" xfId="0" applyNumberFormat="1" applyFont="1" applyBorder="1" applyAlignment="1">
      <alignment horizontal="center"/>
    </xf>
    <xf numFmtId="173" fontId="18" fillId="0" borderId="55" xfId="0" applyNumberFormat="1" applyFont="1" applyFill="1" applyBorder="1" applyAlignment="1">
      <alignment horizontal="center"/>
    </xf>
    <xf numFmtId="173" fontId="18" fillId="0" borderId="45" xfId="0" applyNumberFormat="1" applyFont="1" applyBorder="1" applyAlignment="1">
      <alignment horizontal="center"/>
    </xf>
    <xf numFmtId="173" fontId="18" fillId="0" borderId="48" xfId="0" applyNumberFormat="1" applyFont="1" applyFill="1" applyBorder="1" applyAlignment="1">
      <alignment horizontal="center"/>
    </xf>
    <xf numFmtId="173" fontId="18" fillId="0" borderId="48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9" fontId="18" fillId="0" borderId="43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9" fontId="18" fillId="0" borderId="51" xfId="0" applyNumberFormat="1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8" fillId="0" borderId="19" xfId="0" applyFont="1" applyBorder="1" applyAlignment="1">
      <alignment horizontal="center" vertical="center"/>
    </xf>
    <xf numFmtId="2" fontId="18" fillId="0" borderId="57" xfId="0" applyNumberFormat="1" applyFont="1" applyFill="1" applyBorder="1" applyAlignment="1">
      <alignment/>
    </xf>
    <xf numFmtId="2" fontId="18" fillId="0" borderId="45" xfId="0" applyNumberFormat="1" applyFont="1" applyFill="1" applyBorder="1" applyAlignment="1">
      <alignment/>
    </xf>
    <xf numFmtId="2" fontId="18" fillId="0" borderId="59" xfId="0" applyNumberFormat="1" applyFont="1" applyFill="1" applyBorder="1" applyAlignment="1">
      <alignment/>
    </xf>
    <xf numFmtId="2" fontId="18" fillId="0" borderId="60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" fontId="18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8" fillId="2" borderId="76" xfId="0" applyFont="1" applyFill="1" applyBorder="1" applyAlignment="1">
      <alignment horizontal="center"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/>
    </xf>
    <xf numFmtId="0" fontId="18" fillId="2" borderId="84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 wrapText="1"/>
    </xf>
    <xf numFmtId="4" fontId="51" fillId="0" borderId="87" xfId="0" applyNumberFormat="1" applyFont="1" applyFill="1" applyBorder="1" applyAlignment="1">
      <alignment horizontal="center" vertical="center"/>
    </xf>
    <xf numFmtId="4" fontId="51" fillId="0" borderId="88" xfId="0" applyNumberFormat="1" applyFont="1" applyFill="1" applyBorder="1" applyAlignment="1">
      <alignment horizontal="center" vertical="center"/>
    </xf>
    <xf numFmtId="4" fontId="51" fillId="0" borderId="89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9" fontId="19" fillId="2" borderId="43" xfId="50" applyFont="1" applyFill="1" applyBorder="1" applyAlignment="1" applyProtection="1">
      <alignment horizontal="center" vertical="center" wrapText="1"/>
      <protection/>
    </xf>
    <xf numFmtId="0" fontId="18" fillId="2" borderId="51" xfId="0" applyFont="1" applyFill="1" applyBorder="1" applyAlignment="1">
      <alignment horizontal="center" vertical="center" wrapText="1"/>
    </xf>
    <xf numFmtId="9" fontId="19" fillId="2" borderId="51" xfId="50" applyFont="1" applyFill="1" applyBorder="1" applyAlignment="1" applyProtection="1">
      <alignment horizontal="center" vertical="center" wrapText="1"/>
      <protection/>
    </xf>
    <xf numFmtId="0" fontId="60" fillId="0" borderId="51" xfId="0" applyFont="1" applyBorder="1" applyAlignment="1">
      <alignment horizontal="center" vertical="center"/>
    </xf>
    <xf numFmtId="2" fontId="60" fillId="0" borderId="51" xfId="0" applyNumberFormat="1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2" fontId="19" fillId="0" borderId="51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90" fontId="18" fillId="0" borderId="0" xfId="0" applyNumberFormat="1" applyFont="1" applyAlignment="1">
      <alignment wrapText="1"/>
    </xf>
    <xf numFmtId="4" fontId="18" fillId="0" borderId="15" xfId="0" applyNumberFormat="1" applyFont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2" borderId="92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wrapText="1"/>
    </xf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18" borderId="26" xfId="0" applyFont="1" applyFill="1" applyBorder="1" applyAlignment="1" applyProtection="1">
      <alignment horizontal="center" vertical="top" wrapText="1"/>
      <protection/>
    </xf>
    <xf numFmtId="0" fontId="20" fillId="18" borderId="36" xfId="0" applyFont="1" applyFill="1" applyBorder="1" applyAlignment="1" applyProtection="1">
      <alignment horizontal="center" vertical="top" wrapText="1"/>
      <protection/>
    </xf>
    <xf numFmtId="0" fontId="20" fillId="18" borderId="38" xfId="0" applyFont="1" applyFill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vertical="top" wrapText="1"/>
      <protection/>
    </xf>
    <xf numFmtId="0" fontId="18" fillId="0" borderId="21" xfId="0" applyFont="1" applyFill="1" applyBorder="1" applyAlignment="1" applyProtection="1">
      <alignment vertical="top" wrapText="1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vertical="top" wrapText="1"/>
      <protection/>
    </xf>
    <xf numFmtId="0" fontId="18" fillId="0" borderId="19" xfId="0" applyFont="1" applyFill="1" applyBorder="1" applyAlignment="1" applyProtection="1">
      <alignment vertical="top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/>
      <protection/>
    </xf>
    <xf numFmtId="0" fontId="20" fillId="18" borderId="12" xfId="0" applyFont="1" applyFill="1" applyBorder="1" applyAlignment="1" applyProtection="1">
      <alignment horizontal="center" vertical="center" wrapText="1"/>
      <protection/>
    </xf>
    <xf numFmtId="0" fontId="20" fillId="18" borderId="47" xfId="0" applyFont="1" applyFill="1" applyBorder="1" applyAlignment="1" applyProtection="1">
      <alignment horizontal="center" vertical="center" wrapText="1"/>
      <protection/>
    </xf>
    <xf numFmtId="0" fontId="20" fillId="18" borderId="21" xfId="0" applyFont="1" applyFill="1" applyBorder="1" applyAlignment="1" applyProtection="1">
      <alignment horizontal="center" vertical="center" wrapText="1"/>
      <protection/>
    </xf>
    <xf numFmtId="0" fontId="20" fillId="18" borderId="13" xfId="0" applyFont="1" applyFill="1" applyBorder="1" applyAlignment="1" applyProtection="1">
      <alignment horizontal="center" vertical="center" wrapText="1"/>
      <protection/>
    </xf>
    <xf numFmtId="0" fontId="61" fillId="0" borderId="93" xfId="0" applyFont="1" applyBorder="1" applyAlignment="1" applyProtection="1">
      <alignment horizontal="center"/>
      <protection/>
    </xf>
    <xf numFmtId="0" fontId="18" fillId="0" borderId="94" xfId="0" applyFont="1" applyFill="1" applyBorder="1" applyAlignment="1" applyProtection="1">
      <alignment horizontal="center" vertical="center"/>
      <protection/>
    </xf>
    <xf numFmtId="4" fontId="48" fillId="0" borderId="15" xfId="0" applyNumberFormat="1" applyFont="1" applyFill="1" applyBorder="1" applyAlignment="1" applyProtection="1">
      <alignment/>
      <protection/>
    </xf>
    <xf numFmtId="172" fontId="48" fillId="0" borderId="15" xfId="0" applyNumberFormat="1" applyFont="1" applyFill="1" applyBorder="1" applyAlignment="1" applyProtection="1">
      <alignment horizontal="center" vertical="center"/>
      <protection/>
    </xf>
    <xf numFmtId="4" fontId="44" fillId="0" borderId="15" xfId="0" applyNumberFormat="1" applyFont="1" applyFill="1" applyBorder="1" applyAlignment="1" applyProtection="1">
      <alignment horizontal="center" vertical="center"/>
      <protection/>
    </xf>
    <xf numFmtId="0" fontId="61" fillId="0" borderId="95" xfId="0" applyFont="1" applyBorder="1" applyAlignment="1" applyProtection="1">
      <alignment horizontal="center"/>
      <protection/>
    </xf>
    <xf numFmtId="0" fontId="61" fillId="0" borderId="95" xfId="0" applyFont="1" applyFill="1" applyBorder="1" applyAlignment="1" applyProtection="1">
      <alignment horizontal="center" vertical="center"/>
      <protection/>
    </xf>
    <xf numFmtId="0" fontId="18" fillId="0" borderId="96" xfId="0" applyFont="1" applyFill="1" applyBorder="1" applyAlignment="1" applyProtection="1">
      <alignment horizontal="center" vertical="center"/>
      <protection/>
    </xf>
    <xf numFmtId="4" fontId="48" fillId="0" borderId="43" xfId="0" applyNumberFormat="1" applyFont="1" applyFill="1" applyBorder="1" applyAlignment="1" applyProtection="1">
      <alignment/>
      <protection/>
    </xf>
    <xf numFmtId="172" fontId="48" fillId="0" borderId="43" xfId="0" applyNumberFormat="1" applyFont="1" applyFill="1" applyBorder="1" applyAlignment="1" applyProtection="1">
      <alignment horizontal="center" vertical="center"/>
      <protection/>
    </xf>
    <xf numFmtId="4" fontId="44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97" xfId="0" applyFont="1" applyFill="1" applyBorder="1" applyAlignment="1" applyProtection="1">
      <alignment horizontal="center" vertical="center"/>
      <protection/>
    </xf>
    <xf numFmtId="0" fontId="61" fillId="0" borderId="98" xfId="0" applyFont="1" applyFill="1" applyBorder="1" applyAlignment="1" applyProtection="1">
      <alignment horizontal="center" vertical="center"/>
      <protection/>
    </xf>
    <xf numFmtId="0" fontId="18" fillId="0" borderId="99" xfId="0" applyFont="1" applyFill="1" applyBorder="1" applyAlignment="1" applyProtection="1">
      <alignment horizontal="center" vertical="center"/>
      <protection/>
    </xf>
    <xf numFmtId="4" fontId="48" fillId="0" borderId="18" xfId="0" applyNumberFormat="1" applyFont="1" applyFill="1" applyBorder="1" applyAlignment="1" applyProtection="1">
      <alignment/>
      <protection/>
    </xf>
    <xf numFmtId="172" fontId="48" fillId="0" borderId="18" xfId="0" applyNumberFormat="1" applyFont="1" applyFill="1" applyBorder="1" applyAlignment="1" applyProtection="1">
      <alignment horizontal="center" vertical="center"/>
      <protection/>
    </xf>
    <xf numFmtId="4" fontId="4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20" fillId="18" borderId="32" xfId="0" applyFont="1" applyFill="1" applyBorder="1" applyAlignment="1" applyProtection="1">
      <alignment horizontal="center" vertical="center" wrapText="1"/>
      <protection/>
    </xf>
    <xf numFmtId="0" fontId="20" fillId="18" borderId="100" xfId="0" applyFont="1" applyFill="1" applyBorder="1" applyAlignment="1" applyProtection="1">
      <alignment horizontal="center" vertical="center" wrapText="1"/>
      <protection/>
    </xf>
    <xf numFmtId="0" fontId="20" fillId="18" borderId="101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/>
      <protection/>
    </xf>
    <xf numFmtId="4" fontId="48" fillId="0" borderId="80" xfId="0" applyNumberFormat="1" applyFont="1" applyFill="1" applyBorder="1" applyAlignment="1" applyProtection="1">
      <alignment/>
      <protection/>
    </xf>
    <xf numFmtId="4" fontId="48" fillId="0" borderId="102" xfId="0" applyNumberFormat="1" applyFont="1" applyFill="1" applyBorder="1" applyAlignment="1" applyProtection="1">
      <alignment horizontal="center" vertical="center"/>
      <protection/>
    </xf>
    <xf numFmtId="4" fontId="48" fillId="0" borderId="82" xfId="0" applyNumberFormat="1" applyFont="1" applyFill="1" applyBorder="1" applyAlignment="1" applyProtection="1">
      <alignment horizontal="center" vertical="center"/>
      <protection/>
    </xf>
    <xf numFmtId="4" fontId="48" fillId="0" borderId="15" xfId="0" applyNumberFormat="1" applyFont="1" applyFill="1" applyBorder="1" applyAlignment="1" applyProtection="1">
      <alignment horizontal="center" vertical="center"/>
      <protection/>
    </xf>
    <xf numFmtId="4" fontId="48" fillId="0" borderId="84" xfId="0" applyNumberFormat="1" applyFont="1" applyFill="1" applyBorder="1" applyAlignment="1" applyProtection="1">
      <alignment horizontal="center" vertical="center"/>
      <protection/>
    </xf>
    <xf numFmtId="0" fontId="18" fillId="0" borderId="95" xfId="0" applyFont="1" applyFill="1" applyBorder="1" applyAlignment="1" applyProtection="1">
      <alignment horizontal="center" vertical="center"/>
      <protection/>
    </xf>
    <xf numFmtId="0" fontId="18" fillId="0" borderId="95" xfId="0" applyFont="1" applyBorder="1" applyAlignment="1" applyProtection="1">
      <alignment horizontal="center"/>
      <protection/>
    </xf>
    <xf numFmtId="0" fontId="18" fillId="0" borderId="103" xfId="0" applyFont="1" applyFill="1" applyBorder="1" applyAlignment="1" applyProtection="1">
      <alignment horizontal="center" vertical="center"/>
      <protection/>
    </xf>
    <xf numFmtId="192" fontId="48" fillId="0" borderId="43" xfId="0" applyNumberFormat="1" applyFont="1" applyFill="1" applyBorder="1" applyAlignment="1" applyProtection="1">
      <alignment horizontal="center" vertical="center"/>
      <protection/>
    </xf>
    <xf numFmtId="4" fontId="48" fillId="0" borderId="85" xfId="0" applyNumberFormat="1" applyFont="1" applyFill="1" applyBorder="1" applyAlignment="1" applyProtection="1">
      <alignment horizontal="center" vertical="center"/>
      <protection/>
    </xf>
    <xf numFmtId="4" fontId="4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98" xfId="0" applyFont="1" applyFill="1" applyBorder="1" applyAlignment="1" applyProtection="1">
      <alignment horizontal="center" vertical="center"/>
      <protection/>
    </xf>
    <xf numFmtId="0" fontId="18" fillId="0" borderId="104" xfId="0" applyFont="1" applyFill="1" applyBorder="1" applyAlignment="1" applyProtection="1">
      <alignment horizontal="center" vertical="center"/>
      <protection/>
    </xf>
    <xf numFmtId="4" fontId="48" fillId="0" borderId="105" xfId="0" applyNumberFormat="1" applyFont="1" applyFill="1" applyBorder="1" applyAlignment="1" applyProtection="1">
      <alignment horizontal="center" vertical="center"/>
      <protection/>
    </xf>
    <xf numFmtId="4" fontId="48" fillId="0" borderId="106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 wrapText="1"/>
    </xf>
    <xf numFmtId="0" fontId="20" fillId="18" borderId="107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6" fillId="0" borderId="10" xfId="36" applyFont="1" applyBorder="1" applyAlignment="1">
      <alignment/>
    </xf>
    <xf numFmtId="0" fontId="47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/>
    </xf>
    <xf numFmtId="0" fontId="46" fillId="0" borderId="10" xfId="36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0" fillId="18" borderId="21" xfId="0" applyFont="1" applyFill="1" applyBorder="1" applyAlignment="1">
      <alignment/>
    </xf>
    <xf numFmtId="0" fontId="20" fillId="18" borderId="32" xfId="0" applyFont="1" applyFill="1" applyBorder="1" applyAlignment="1">
      <alignment/>
    </xf>
    <xf numFmtId="0" fontId="20" fillId="18" borderId="51" xfId="0" applyFont="1" applyFill="1" applyBorder="1" applyAlignment="1">
      <alignment/>
    </xf>
    <xf numFmtId="0" fontId="20" fillId="18" borderId="2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18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58" fillId="0" borderId="108" xfId="0" applyFont="1" applyBorder="1" applyAlignment="1">
      <alignment vertical="center" wrapText="1"/>
    </xf>
    <xf numFmtId="0" fontId="58" fillId="0" borderId="103" xfId="0" applyFont="1" applyBorder="1" applyAlignment="1">
      <alignment vertical="center" wrapText="1"/>
    </xf>
    <xf numFmtId="0" fontId="58" fillId="0" borderId="49" xfId="0" applyFont="1" applyBorder="1" applyAlignment="1">
      <alignment vertical="center" wrapText="1"/>
    </xf>
    <xf numFmtId="0" fontId="58" fillId="0" borderId="109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70" xfId="0" applyFont="1" applyBorder="1" applyAlignment="1">
      <alignment vertical="center" wrapText="1"/>
    </xf>
    <xf numFmtId="0" fontId="58" fillId="0" borderId="53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52" xfId="0" applyFont="1" applyBorder="1" applyAlignment="1">
      <alignment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wrapText="1"/>
      <protection/>
    </xf>
    <xf numFmtId="0" fontId="18" fillId="0" borderId="7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110" xfId="0" applyFont="1" applyFill="1" applyBorder="1" applyAlignment="1" applyProtection="1">
      <alignment horizontal="center" wrapText="1"/>
      <protection/>
    </xf>
    <xf numFmtId="0" fontId="18" fillId="0" borderId="111" xfId="0" applyFont="1" applyFill="1" applyBorder="1" applyAlignment="1" applyProtection="1">
      <alignment horizontal="center" wrapText="1"/>
      <protection/>
    </xf>
    <xf numFmtId="0" fontId="18" fillId="0" borderId="112" xfId="0" applyFont="1" applyFill="1" applyBorder="1" applyAlignment="1" applyProtection="1">
      <alignment horizontal="center" wrapText="1"/>
      <protection/>
    </xf>
    <xf numFmtId="4" fontId="51" fillId="0" borderId="46" xfId="0" applyNumberFormat="1" applyFont="1" applyFill="1" applyBorder="1" applyAlignment="1" applyProtection="1">
      <alignment horizontal="center" vertical="center"/>
      <protection/>
    </xf>
    <xf numFmtId="4" fontId="51" fillId="0" borderId="113" xfId="0" applyNumberFormat="1" applyFont="1" applyFill="1" applyBorder="1" applyAlignment="1" applyProtection="1">
      <alignment horizontal="center" vertical="center"/>
      <protection/>
    </xf>
    <xf numFmtId="4" fontId="51" fillId="0" borderId="114" xfId="0" applyNumberFormat="1" applyFont="1" applyFill="1" applyBorder="1" applyAlignment="1" applyProtection="1">
      <alignment horizontal="center" vertical="center"/>
      <protection/>
    </xf>
    <xf numFmtId="4" fontId="51" fillId="0" borderId="115" xfId="0" applyNumberFormat="1" applyFont="1" applyFill="1" applyBorder="1" applyAlignment="1" applyProtection="1">
      <alignment horizontal="center" vertical="center"/>
      <protection/>
    </xf>
    <xf numFmtId="4" fontId="51" fillId="0" borderId="116" xfId="0" applyNumberFormat="1" applyFont="1" applyFill="1" applyBorder="1" applyAlignment="1" applyProtection="1">
      <alignment horizontal="center" vertical="center"/>
      <protection/>
    </xf>
    <xf numFmtId="4" fontId="51" fillId="0" borderId="117" xfId="0" applyNumberFormat="1" applyFont="1" applyFill="1" applyBorder="1" applyAlignment="1" applyProtection="1">
      <alignment horizontal="center" vertical="center"/>
      <protection/>
    </xf>
    <xf numFmtId="0" fontId="37" fillId="0" borderId="44" xfId="0" applyFont="1" applyBorder="1" applyAlignment="1">
      <alignment horizontal="left" vertical="top" wrapText="1"/>
    </xf>
    <xf numFmtId="0" fontId="37" fillId="0" borderId="118" xfId="0" applyFont="1" applyBorder="1" applyAlignment="1">
      <alignment horizontal="left" vertical="top" wrapText="1"/>
    </xf>
    <xf numFmtId="0" fontId="37" fillId="0" borderId="119" xfId="0" applyFont="1" applyBorder="1" applyAlignment="1">
      <alignment horizontal="left" vertical="top" wrapText="1"/>
    </xf>
    <xf numFmtId="0" fontId="20" fillId="18" borderId="13" xfId="0" applyFont="1" applyFill="1" applyBorder="1" applyAlignment="1">
      <alignment horizontal="center" wrapText="1"/>
    </xf>
    <xf numFmtId="0" fontId="20" fillId="18" borderId="20" xfId="0" applyFont="1" applyFill="1" applyBorder="1" applyAlignment="1">
      <alignment horizontal="left" vertical="center" wrapText="1"/>
    </xf>
    <xf numFmtId="0" fontId="20" fillId="18" borderId="39" xfId="0" applyFont="1" applyFill="1" applyBorder="1" applyAlignment="1">
      <alignment horizontal="center" vertical="center" wrapText="1"/>
    </xf>
    <xf numFmtId="0" fontId="20" fillId="18" borderId="1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18" borderId="20" xfId="0" applyFont="1" applyFill="1" applyBorder="1" applyAlignment="1">
      <alignment horizontal="center" vertical="center"/>
    </xf>
    <xf numFmtId="0" fontId="20" fillId="18" borderId="47" xfId="0" applyFont="1" applyFill="1" applyBorder="1" applyAlignment="1">
      <alignment horizontal="center" vertical="center" wrapText="1"/>
    </xf>
    <xf numFmtId="0" fontId="20" fillId="18" borderId="121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8" fillId="0" borderId="1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23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0" borderId="103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9</xdr:row>
      <xdr:rowOff>428625</xdr:rowOff>
    </xdr:from>
    <xdr:to>
      <xdr:col>8</xdr:col>
      <xdr:colOff>9525</xdr:colOff>
      <xdr:row>9</xdr:row>
      <xdr:rowOff>1171575</xdr:rowOff>
    </xdr:to>
    <xdr:pic>
      <xdr:nvPicPr>
        <xdr:cNvPr id="1" name="Immagine 4" descr="https://www.msds-europe.com/wp-content/uploads/2018/06/GHS05-Pittogramma-di-pericol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2004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10</xdr:row>
      <xdr:rowOff>28575</xdr:rowOff>
    </xdr:from>
    <xdr:to>
      <xdr:col>7</xdr:col>
      <xdr:colOff>1133475</xdr:colOff>
      <xdr:row>10</xdr:row>
      <xdr:rowOff>714375</xdr:rowOff>
    </xdr:to>
    <xdr:pic>
      <xdr:nvPicPr>
        <xdr:cNvPr id="2" name="Immagine 5" descr="https://www.msds-europe.com/wp-content/uploads/2018/06/GHS05-Pittogramma-di-pericol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40671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66675</xdr:rowOff>
    </xdr:from>
    <xdr:to>
      <xdr:col>7</xdr:col>
      <xdr:colOff>781050</xdr:colOff>
      <xdr:row>13</xdr:row>
      <xdr:rowOff>714375</xdr:rowOff>
    </xdr:to>
    <xdr:pic>
      <xdr:nvPicPr>
        <xdr:cNvPr id="3" name="Immagine 6" descr="https://www.msds-europe.com/wp-content/uploads/2018/06/GHS05-Pittogramma-di-pericol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814387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14</xdr:row>
      <xdr:rowOff>533400</xdr:rowOff>
    </xdr:from>
    <xdr:to>
      <xdr:col>7</xdr:col>
      <xdr:colOff>1514475</xdr:colOff>
      <xdr:row>14</xdr:row>
      <xdr:rowOff>1257300</xdr:rowOff>
    </xdr:to>
    <xdr:pic>
      <xdr:nvPicPr>
        <xdr:cNvPr id="4" name="Immagine 7" descr="https://www.msds-europe.com/wp-content/uploads/2018/06/GHS05-Pittogramma-di-pericol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2584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16</xdr:row>
      <xdr:rowOff>781050</xdr:rowOff>
    </xdr:from>
    <xdr:to>
      <xdr:col>7</xdr:col>
      <xdr:colOff>1095375</xdr:colOff>
      <xdr:row>16</xdr:row>
      <xdr:rowOff>1466850</xdr:rowOff>
    </xdr:to>
    <xdr:pic>
      <xdr:nvPicPr>
        <xdr:cNvPr id="5" name="Immagine 9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12220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38100</xdr:rowOff>
    </xdr:from>
    <xdr:to>
      <xdr:col>7</xdr:col>
      <xdr:colOff>781050</xdr:colOff>
      <xdr:row>16</xdr:row>
      <xdr:rowOff>752475</xdr:rowOff>
    </xdr:to>
    <xdr:pic>
      <xdr:nvPicPr>
        <xdr:cNvPr id="6" name="Immagine 10" descr="https://www.msds-europe.com/wp-content/uploads/2018/06/GHS02-Pittogramma-di-pericolo-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44300" y="1147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16</xdr:row>
      <xdr:rowOff>57150</xdr:rowOff>
    </xdr:from>
    <xdr:to>
      <xdr:col>7</xdr:col>
      <xdr:colOff>1524000</xdr:colOff>
      <xdr:row>16</xdr:row>
      <xdr:rowOff>790575</xdr:rowOff>
    </xdr:to>
    <xdr:pic>
      <xdr:nvPicPr>
        <xdr:cNvPr id="7" name="Immagine 11" descr="https://www.msds-europe.com/wp-content/uploads/2018/06/GHS09-Pittogramma-di-perico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15825" y="1149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14</xdr:row>
      <xdr:rowOff>133350</xdr:rowOff>
    </xdr:from>
    <xdr:to>
      <xdr:col>7</xdr:col>
      <xdr:colOff>781050</xdr:colOff>
      <xdr:row>14</xdr:row>
      <xdr:rowOff>847725</xdr:rowOff>
    </xdr:to>
    <xdr:pic>
      <xdr:nvPicPr>
        <xdr:cNvPr id="8" name="Immagine 12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98583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13</xdr:row>
      <xdr:rowOff>447675</xdr:rowOff>
    </xdr:from>
    <xdr:to>
      <xdr:col>7</xdr:col>
      <xdr:colOff>1514475</xdr:colOff>
      <xdr:row>13</xdr:row>
      <xdr:rowOff>1181100</xdr:rowOff>
    </xdr:to>
    <xdr:pic>
      <xdr:nvPicPr>
        <xdr:cNvPr id="9" name="Immagine 13" descr="https://www.msds-europe.com/wp-content/uploads/2018/06/GHS09-Pittogramma-di-perico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96775" y="85248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323850</xdr:rowOff>
    </xdr:from>
    <xdr:to>
      <xdr:col>7</xdr:col>
      <xdr:colOff>1171575</xdr:colOff>
      <xdr:row>12</xdr:row>
      <xdr:rowOff>1047750</xdr:rowOff>
    </xdr:to>
    <xdr:pic>
      <xdr:nvPicPr>
        <xdr:cNvPr id="10" name="Immagine 14" descr="https://www.msds-europe.com/wp-content/uploads/2018/06/GHS09-Pittogramma-di-perico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53875" y="70961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10</xdr:row>
      <xdr:rowOff>685800</xdr:rowOff>
    </xdr:from>
    <xdr:to>
      <xdr:col>7</xdr:col>
      <xdr:colOff>1524000</xdr:colOff>
      <xdr:row>10</xdr:row>
      <xdr:rowOff>1400175</xdr:rowOff>
    </xdr:to>
    <xdr:pic>
      <xdr:nvPicPr>
        <xdr:cNvPr id="11" name="Immagine 15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47244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723900</xdr:rowOff>
    </xdr:from>
    <xdr:to>
      <xdr:col>7</xdr:col>
      <xdr:colOff>781050</xdr:colOff>
      <xdr:row>10</xdr:row>
      <xdr:rowOff>1428750</xdr:rowOff>
    </xdr:to>
    <xdr:pic>
      <xdr:nvPicPr>
        <xdr:cNvPr id="12" name="Immagine 16" descr="https://www.msds-europe.com/wp-content/uploads/2018/06/GHS09-Pittogramma-di-perico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47625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11</xdr:row>
      <xdr:rowOff>276225</xdr:rowOff>
    </xdr:from>
    <xdr:to>
      <xdr:col>7</xdr:col>
      <xdr:colOff>1123950</xdr:colOff>
      <xdr:row>11</xdr:row>
      <xdr:rowOff>981075</xdr:rowOff>
    </xdr:to>
    <xdr:pic>
      <xdr:nvPicPr>
        <xdr:cNvPr id="13" name="Immagine 17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57912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13</xdr:row>
      <xdr:rowOff>828675</xdr:rowOff>
    </xdr:from>
    <xdr:to>
      <xdr:col>7</xdr:col>
      <xdr:colOff>733425</xdr:colOff>
      <xdr:row>13</xdr:row>
      <xdr:rowOff>1514475</xdr:rowOff>
    </xdr:to>
    <xdr:pic>
      <xdr:nvPicPr>
        <xdr:cNvPr id="14" name="Immagine 9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89058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85725</xdr:rowOff>
    </xdr:from>
    <xdr:to>
      <xdr:col>7</xdr:col>
      <xdr:colOff>752475</xdr:colOff>
      <xdr:row>9</xdr:row>
      <xdr:rowOff>800100</xdr:rowOff>
    </xdr:to>
    <xdr:pic>
      <xdr:nvPicPr>
        <xdr:cNvPr id="15" name="Immagine 2" descr="https://www.msds-europe.com/wp-content/uploads/2018/06/GHS07-Pittogramma-di-peric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28575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8</xdr:row>
      <xdr:rowOff>47625</xdr:rowOff>
    </xdr:from>
    <xdr:to>
      <xdr:col>7</xdr:col>
      <xdr:colOff>1095375</xdr:colOff>
      <xdr:row>8</xdr:row>
      <xdr:rowOff>790575</xdr:rowOff>
    </xdr:to>
    <xdr:pic>
      <xdr:nvPicPr>
        <xdr:cNvPr id="16" name="Immagine 4" descr="https://www.msds-europe.com/wp-content/uploads/2018/06/GHS05-Pittogramma-di-pericol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94310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rpiniazinco.it" TargetMode="External" /><Relationship Id="rId2" Type="http://schemas.openxmlformats.org/officeDocument/2006/relationships/hyperlink" Target="mailto:francesca@irpiniazinco.it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28">
      <selection activeCell="H23" sqref="H23"/>
    </sheetView>
  </sheetViews>
  <sheetFormatPr defaultColWidth="11.57421875" defaultRowHeight="12.75"/>
  <cols>
    <col min="1" max="1" width="10.28125" style="1" customWidth="1"/>
    <col min="2" max="2" width="13.00390625" style="1" customWidth="1"/>
    <col min="3" max="4" width="10.28125" style="1" customWidth="1"/>
    <col min="5" max="5" width="12.140625" style="1" customWidth="1"/>
    <col min="6" max="6" width="11.57421875" style="1" customWidth="1"/>
    <col min="7" max="7" width="10.28125" style="1" customWidth="1"/>
    <col min="8" max="8" width="23.00390625" style="1" customWidth="1"/>
    <col min="9" max="9" width="10.281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"/>
      <c r="K1" s="4"/>
      <c r="L1" s="4"/>
    </row>
    <row r="2" spans="1:12" ht="12.75" customHeight="1">
      <c r="A2" s="438" t="s">
        <v>1</v>
      </c>
      <c r="B2" s="438"/>
      <c r="C2" s="438"/>
      <c r="D2" s="438"/>
      <c r="E2" s="438"/>
      <c r="F2" s="438"/>
      <c r="G2" s="438"/>
      <c r="H2" s="438"/>
      <c r="I2" s="438"/>
      <c r="J2" s="4"/>
      <c r="K2" s="4"/>
      <c r="L2" s="4"/>
    </row>
    <row r="3" spans="1:12" ht="39" customHeight="1">
      <c r="A3" s="438" t="s">
        <v>2</v>
      </c>
      <c r="B3" s="438"/>
      <c r="C3" s="438"/>
      <c r="D3" s="438"/>
      <c r="E3" s="438"/>
      <c r="F3" s="438"/>
      <c r="G3" s="438"/>
      <c r="H3" s="438"/>
      <c r="I3" s="438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439" t="s">
        <v>3</v>
      </c>
      <c r="B6" s="439"/>
      <c r="C6" s="439"/>
      <c r="D6" s="439"/>
      <c r="E6" s="439"/>
      <c r="F6" s="439"/>
      <c r="G6" s="439"/>
      <c r="H6" s="439"/>
      <c r="I6" s="439"/>
      <c r="J6" s="5"/>
    </row>
    <row r="7" spans="1:10" ht="15">
      <c r="A7" s="439"/>
      <c r="B7" s="439"/>
      <c r="C7" s="439"/>
      <c r="D7" s="439"/>
      <c r="E7" s="439"/>
      <c r="F7" s="439"/>
      <c r="G7" s="439"/>
      <c r="H7" s="439"/>
      <c r="I7" s="439"/>
      <c r="J7" s="5"/>
    </row>
    <row r="9" spans="1:8" ht="15">
      <c r="A9" s="6" t="s">
        <v>4</v>
      </c>
      <c r="D9" s="1" t="s">
        <v>5</v>
      </c>
      <c r="E9" s="1" t="s">
        <v>6</v>
      </c>
      <c r="F9" s="1">
        <v>2019</v>
      </c>
      <c r="G9" s="1" t="s">
        <v>7</v>
      </c>
      <c r="H9" s="368">
        <v>43830</v>
      </c>
    </row>
    <row r="12" spans="1:10" ht="15">
      <c r="A12" s="440" t="s">
        <v>8</v>
      </c>
      <c r="B12" s="440"/>
      <c r="C12" s="441" t="s">
        <v>237</v>
      </c>
      <c r="D12" s="441"/>
      <c r="E12" s="441"/>
      <c r="F12" s="441"/>
      <c r="G12" s="441"/>
      <c r="H12" s="441"/>
      <c r="I12" s="441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9</v>
      </c>
      <c r="B14" s="6"/>
      <c r="C14" s="441" t="s">
        <v>238</v>
      </c>
      <c r="D14" s="441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10</v>
      </c>
      <c r="B16" s="6"/>
      <c r="C16" s="441">
        <v>1121730624</v>
      </c>
      <c r="D16" s="441"/>
      <c r="E16" s="441"/>
      <c r="F16" s="441"/>
      <c r="G16" s="441"/>
      <c r="H16" s="441"/>
      <c r="I16" s="441"/>
      <c r="J16" s="8"/>
    </row>
    <row r="17" spans="1:10" ht="15">
      <c r="A17" s="442"/>
      <c r="B17" s="442"/>
      <c r="C17" s="442"/>
      <c r="D17" s="442"/>
      <c r="E17" s="442"/>
      <c r="F17" s="442"/>
      <c r="G17" s="442"/>
      <c r="H17" s="442"/>
      <c r="I17" s="442"/>
      <c r="J17" s="442"/>
    </row>
    <row r="18" spans="1:9" ht="12.75" customHeight="1">
      <c r="A18" s="440" t="s">
        <v>11</v>
      </c>
      <c r="B18" s="440"/>
      <c r="C18" s="10" t="s">
        <v>12</v>
      </c>
      <c r="D18" s="443" t="s">
        <v>239</v>
      </c>
      <c r="E18" s="443"/>
      <c r="F18" s="443"/>
      <c r="G18" s="443"/>
      <c r="H18" s="443"/>
      <c r="I18" s="443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5">
      <c r="A20" s="6"/>
      <c r="B20" s="6"/>
      <c r="C20" s="10" t="s">
        <v>13</v>
      </c>
      <c r="D20" s="12" t="s">
        <v>240</v>
      </c>
      <c r="E20" s="11"/>
      <c r="F20" s="10" t="s">
        <v>14</v>
      </c>
      <c r="G20" s="12" t="s">
        <v>241</v>
      </c>
      <c r="H20" s="11"/>
      <c r="I20" s="10"/>
      <c r="J20" s="11"/>
    </row>
    <row r="21" spans="1:10" ht="15">
      <c r="A21" s="442"/>
      <c r="B21" s="442"/>
      <c r="C21" s="442"/>
      <c r="D21" s="442"/>
      <c r="E21" s="442"/>
      <c r="F21" s="442"/>
      <c r="G21" s="442"/>
      <c r="H21" s="442"/>
      <c r="I21" s="442"/>
      <c r="J21" s="442"/>
    </row>
    <row r="22" spans="1:9" ht="12.75" customHeight="1">
      <c r="A22" s="440"/>
      <c r="B22" s="440"/>
      <c r="C22" s="10" t="s">
        <v>15</v>
      </c>
      <c r="D22" s="443" t="s">
        <v>242</v>
      </c>
      <c r="E22" s="443"/>
      <c r="F22" s="443"/>
      <c r="G22" s="443"/>
      <c r="H22" s="443"/>
      <c r="I22" s="443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442"/>
      <c r="B25" s="442"/>
      <c r="C25" s="442"/>
      <c r="D25" s="442"/>
      <c r="E25" s="442"/>
      <c r="F25" s="442"/>
      <c r="G25" s="442"/>
      <c r="H25" s="442"/>
      <c r="I25" s="442"/>
      <c r="J25" s="442"/>
    </row>
    <row r="26" spans="1:10" ht="15">
      <c r="A26" s="6" t="s">
        <v>16</v>
      </c>
      <c r="B26" s="14"/>
      <c r="C26" s="444" t="s">
        <v>243</v>
      </c>
      <c r="D26" s="444"/>
      <c r="E26" s="444"/>
      <c r="F26" s="444"/>
      <c r="G26" s="444"/>
      <c r="H26" s="444"/>
      <c r="I26" s="444"/>
      <c r="J26" s="15"/>
    </row>
    <row r="27" spans="1:10" ht="15">
      <c r="A27" s="442"/>
      <c r="B27" s="442"/>
      <c r="C27" s="442"/>
      <c r="D27" s="442"/>
      <c r="E27" s="442"/>
      <c r="F27" s="442"/>
      <c r="G27" s="442"/>
      <c r="H27" s="442"/>
      <c r="I27" s="442"/>
      <c r="J27" s="442"/>
    </row>
    <row r="28" spans="1:10" ht="12.75" customHeight="1">
      <c r="A28" s="440"/>
      <c r="B28" s="440"/>
      <c r="C28" s="440"/>
      <c r="D28" s="10" t="s">
        <v>17</v>
      </c>
      <c r="E28" s="445" t="s">
        <v>244</v>
      </c>
      <c r="F28" s="445"/>
      <c r="G28" s="15" t="s">
        <v>18</v>
      </c>
      <c r="H28" s="443" t="s">
        <v>245</v>
      </c>
      <c r="I28" s="443"/>
      <c r="J28" s="15"/>
    </row>
    <row r="29" spans="1:10" ht="15">
      <c r="A29" s="442"/>
      <c r="B29" s="442"/>
      <c r="C29" s="442"/>
      <c r="D29" s="442"/>
      <c r="E29" s="442"/>
      <c r="F29" s="442"/>
      <c r="G29" s="442"/>
      <c r="H29" s="442"/>
      <c r="I29" s="442"/>
      <c r="J29" s="442"/>
    </row>
    <row r="30" spans="1:10" ht="18">
      <c r="A30" s="440"/>
      <c r="B30" s="440"/>
      <c r="C30" s="440"/>
      <c r="D30" s="10" t="s">
        <v>19</v>
      </c>
      <c r="E30" s="446" t="s">
        <v>246</v>
      </c>
      <c r="F30" s="447"/>
      <c r="G30" s="447"/>
      <c r="H30" s="447"/>
      <c r="I30" s="448"/>
      <c r="J30" s="448"/>
    </row>
    <row r="31" spans="1:10" ht="15">
      <c r="A31" s="6"/>
      <c r="B31" s="6"/>
      <c r="C31" s="6"/>
      <c r="D31" s="10"/>
      <c r="E31" s="9"/>
      <c r="F31" s="9"/>
      <c r="G31" s="9"/>
      <c r="H31" s="9"/>
      <c r="I31" s="16"/>
      <c r="J31" s="16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442"/>
      <c r="B33" s="442"/>
      <c r="C33" s="442"/>
      <c r="D33" s="442"/>
      <c r="E33" s="442"/>
      <c r="F33" s="442"/>
      <c r="G33" s="442"/>
      <c r="H33" s="442"/>
      <c r="I33" s="442"/>
      <c r="J33" s="442"/>
    </row>
    <row r="34" spans="1:10" ht="12.75" customHeight="1">
      <c r="A34" s="449" t="s">
        <v>20</v>
      </c>
      <c r="B34" s="449"/>
      <c r="C34" s="449"/>
      <c r="J34" s="15"/>
    </row>
    <row r="35" spans="1:10" ht="15">
      <c r="A35" s="3"/>
      <c r="B35" s="3"/>
      <c r="C35" s="17"/>
      <c r="D35" s="443" t="s">
        <v>247</v>
      </c>
      <c r="E35" s="443"/>
      <c r="F35" s="443"/>
      <c r="G35" s="443"/>
      <c r="H35" s="443"/>
      <c r="I35" s="443"/>
      <c r="J35" s="17"/>
    </row>
    <row r="36" spans="1:10" ht="15">
      <c r="A36" s="440"/>
      <c r="B36" s="440"/>
      <c r="C36" s="440"/>
      <c r="I36" s="15"/>
      <c r="J36" s="15"/>
    </row>
    <row r="37" spans="1:10" ht="15">
      <c r="A37" s="17"/>
      <c r="B37" s="17"/>
      <c r="C37" s="17"/>
      <c r="D37" s="10" t="s">
        <v>17</v>
      </c>
      <c r="E37" s="445" t="s">
        <v>244</v>
      </c>
      <c r="F37" s="445"/>
      <c r="G37" s="15"/>
      <c r="H37" s="15"/>
      <c r="I37" s="17"/>
      <c r="J37" s="17"/>
    </row>
    <row r="38" spans="1:10" ht="15">
      <c r="A38" s="440"/>
      <c r="B38" s="440"/>
      <c r="C38" s="440"/>
      <c r="D38" s="17"/>
      <c r="E38" s="17"/>
      <c r="F38" s="17"/>
      <c r="G38" s="17"/>
      <c r="H38" s="17"/>
      <c r="I38" s="448"/>
      <c r="J38" s="448"/>
    </row>
    <row r="39" spans="1:10" ht="18">
      <c r="A39" s="17"/>
      <c r="B39" s="17"/>
      <c r="C39" s="17"/>
      <c r="D39" s="10" t="s">
        <v>19</v>
      </c>
      <c r="E39" s="451" t="s">
        <v>248</v>
      </c>
      <c r="F39" s="452"/>
      <c r="G39" s="452"/>
      <c r="H39" s="452"/>
      <c r="I39" s="17"/>
      <c r="J39" s="17"/>
    </row>
    <row r="42" spans="1:8" ht="15">
      <c r="A42" s="6" t="s">
        <v>21</v>
      </c>
      <c r="E42" s="450">
        <v>220</v>
      </c>
      <c r="F42" s="450"/>
      <c r="G42" s="450"/>
      <c r="H42" s="450"/>
    </row>
    <row r="44" ht="15">
      <c r="A44" s="6"/>
    </row>
  </sheetData>
  <sheetProtection selectLockedCells="1" selectUnlockedCells="1"/>
  <mergeCells count="33">
    <mergeCell ref="E42:H42"/>
    <mergeCell ref="D35:I35"/>
    <mergeCell ref="A36:C36"/>
    <mergeCell ref="E37:F37"/>
    <mergeCell ref="A38:C38"/>
    <mergeCell ref="I38:J38"/>
    <mergeCell ref="E39:H39"/>
    <mergeCell ref="A29:J29"/>
    <mergeCell ref="A30:C30"/>
    <mergeCell ref="E30:H30"/>
    <mergeCell ref="I30:J30"/>
    <mergeCell ref="A33:J33"/>
    <mergeCell ref="A34:C34"/>
    <mergeCell ref="A22:B22"/>
    <mergeCell ref="D22:I22"/>
    <mergeCell ref="A25:J25"/>
    <mergeCell ref="C26:I26"/>
    <mergeCell ref="A27:J27"/>
    <mergeCell ref="A28:C28"/>
    <mergeCell ref="E28:F28"/>
    <mergeCell ref="H28:I28"/>
    <mergeCell ref="C14:D14"/>
    <mergeCell ref="C16:I16"/>
    <mergeCell ref="A17:J17"/>
    <mergeCell ref="A18:B18"/>
    <mergeCell ref="D18:I18"/>
    <mergeCell ref="A21:J21"/>
    <mergeCell ref="A1:I1"/>
    <mergeCell ref="A2:I2"/>
    <mergeCell ref="A3:I3"/>
    <mergeCell ref="A6:I7"/>
    <mergeCell ref="A12:B12"/>
    <mergeCell ref="C12:I12"/>
  </mergeCells>
  <hyperlinks>
    <hyperlink ref="E30" r:id="rId1" display="info@irpiniazinco.it "/>
    <hyperlink ref="E39" r:id="rId2" display="francesca@irpiniazinco.it "/>
  </hyperlinks>
  <printOptions horizontalCentered="1" verticalCentered="1"/>
  <pageMargins left="0.39375" right="0.39375" top="0.39375" bottom="0.39375" header="0.5118055555555555" footer="0.5118055555555555"/>
  <pageSetup fitToHeight="1" fitToWidth="1" horizontalDpi="600" verticalDpi="600" orientation="portrait" paperSize="9" scale="87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95" zoomScaleNormal="95" zoomScalePageLayoutView="0" workbookViewId="0" topLeftCell="A1">
      <selection activeCell="A1" sqref="A1:E19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505" t="s">
        <v>228</v>
      </c>
      <c r="B1" s="505"/>
      <c r="C1" s="505"/>
      <c r="D1" s="505"/>
      <c r="E1" s="505"/>
    </row>
    <row r="2" spans="1:4" ht="15">
      <c r="A2" s="123"/>
      <c r="B2" s="124"/>
      <c r="C2" s="124"/>
      <c r="D2" s="124"/>
    </row>
    <row r="3" spans="1:5" ht="12.75" customHeight="1">
      <c r="A3" s="510" t="s">
        <v>229</v>
      </c>
      <c r="B3" s="510"/>
      <c r="C3" s="510"/>
      <c r="D3" s="510"/>
      <c r="E3" s="510"/>
    </row>
    <row r="4" ht="15">
      <c r="A4" s="123"/>
    </row>
    <row r="5" spans="1:5" ht="15">
      <c r="A5" s="505" t="s">
        <v>230</v>
      </c>
      <c r="B5" s="505"/>
      <c r="C5" s="505"/>
      <c r="D5" s="505"/>
      <c r="E5" s="505"/>
    </row>
    <row r="6" spans="1:4" ht="15">
      <c r="A6" s="102"/>
      <c r="B6" s="102"/>
      <c r="C6" s="102"/>
      <c r="D6" s="102"/>
    </row>
    <row r="7" spans="1:5" ht="30">
      <c r="A7" s="71" t="s">
        <v>231</v>
      </c>
      <c r="B7" s="170" t="s">
        <v>232</v>
      </c>
      <c r="C7" s="171" t="s">
        <v>233</v>
      </c>
      <c r="D7" s="171" t="s">
        <v>234</v>
      </c>
      <c r="E7" s="172" t="s">
        <v>207</v>
      </c>
    </row>
    <row r="8" spans="1:5" ht="30">
      <c r="A8" s="173" t="s">
        <v>460</v>
      </c>
      <c r="B8" s="122">
        <v>299.38</v>
      </c>
      <c r="C8" s="173">
        <v>900</v>
      </c>
      <c r="D8" s="174">
        <f aca="true" t="shared" si="0" ref="D8:D13">(B8/C8)</f>
        <v>0.33264444444444446</v>
      </c>
      <c r="E8" s="173" t="s">
        <v>459</v>
      </c>
    </row>
    <row r="9" spans="1:5" ht="30">
      <c r="A9" s="173" t="s">
        <v>461</v>
      </c>
      <c r="B9" s="122">
        <v>16.06</v>
      </c>
      <c r="C9" s="173">
        <v>40</v>
      </c>
      <c r="D9" s="174">
        <f t="shared" si="0"/>
        <v>0.40149999999999997</v>
      </c>
      <c r="E9" s="173" t="s">
        <v>462</v>
      </c>
    </row>
    <row r="10" spans="1:5" ht="15">
      <c r="A10" s="173" t="s">
        <v>463</v>
      </c>
      <c r="B10" s="122">
        <v>19.27</v>
      </c>
      <c r="C10" s="173">
        <v>51</v>
      </c>
      <c r="D10" s="174">
        <f>(B10/C10)</f>
        <v>0.37784313725490193</v>
      </c>
      <c r="E10" s="173" t="s">
        <v>462</v>
      </c>
    </row>
    <row r="11" spans="1:5" ht="15">
      <c r="A11" s="173" t="s">
        <v>464</v>
      </c>
      <c r="B11" s="122">
        <v>60.73</v>
      </c>
      <c r="C11" s="173">
        <v>70</v>
      </c>
      <c r="D11" s="174">
        <f t="shared" si="0"/>
        <v>0.8675714285714285</v>
      </c>
      <c r="E11" s="173" t="s">
        <v>462</v>
      </c>
    </row>
    <row r="12" spans="1:5" ht="15">
      <c r="A12" s="173" t="s">
        <v>465</v>
      </c>
      <c r="B12" s="370">
        <v>7.97</v>
      </c>
      <c r="C12" s="356">
        <v>25</v>
      </c>
      <c r="D12" s="357">
        <f t="shared" si="0"/>
        <v>0.3188</v>
      </c>
      <c r="E12" s="173" t="s">
        <v>462</v>
      </c>
    </row>
    <row r="13" spans="1:5" ht="33">
      <c r="A13" s="354" t="s">
        <v>466</v>
      </c>
      <c r="B13" s="373">
        <v>1.04</v>
      </c>
      <c r="C13" s="358">
        <v>5</v>
      </c>
      <c r="D13" s="359">
        <f t="shared" si="0"/>
        <v>0.20800000000000002</v>
      </c>
      <c r="E13" s="355" t="s">
        <v>467</v>
      </c>
    </row>
    <row r="15" ht="15">
      <c r="A15" s="1" t="s">
        <v>82</v>
      </c>
    </row>
    <row r="17" ht="15">
      <c r="D17" s="1">
        <f>9470936.35/32120</f>
        <v>294.86103206724783</v>
      </c>
    </row>
  </sheetData>
  <sheetProtection password="ED85" sheet="1"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tabSelected="1" zoomScale="95" zoomScaleNormal="95" zoomScalePageLayoutView="0" workbookViewId="0" topLeftCell="A1">
      <selection activeCell="A2" sqref="A2:O2"/>
    </sheetView>
  </sheetViews>
  <sheetFormatPr defaultColWidth="9.140625" defaultRowHeight="12.75" customHeight="1"/>
  <cols>
    <col min="1" max="1" width="14.140625" style="175" customWidth="1"/>
    <col min="2" max="2" width="13.57421875" style="175" customWidth="1"/>
    <col min="3" max="16384" width="9.140625" style="175" customWidth="1"/>
  </cols>
  <sheetData>
    <row r="2" spans="1:15" s="124" customFormat="1" ht="22.5">
      <c r="A2" s="528" t="s">
        <v>235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4" spans="1:17" ht="48" customHeight="1">
      <c r="A4" s="529" t="s">
        <v>236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3"/>
  <sheetViews>
    <sheetView zoomScale="47" zoomScaleNormal="47" zoomScalePageLayoutView="0" workbookViewId="0" topLeftCell="A16">
      <selection activeCell="AI1" sqref="AI1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3" width="36.28125" style="1" customWidth="1"/>
    <col min="4" max="4" width="27.140625" style="1" customWidth="1"/>
    <col min="5" max="5" width="27.421875" style="1" customWidth="1"/>
    <col min="6" max="6" width="31.00390625" style="1" customWidth="1"/>
    <col min="7" max="7" width="19.28125" style="1" customWidth="1"/>
    <col min="8" max="8" width="23.421875" style="1" customWidth="1"/>
    <col min="9" max="9" width="18.28125" style="1" customWidth="1"/>
    <col min="10" max="10" width="35.00390625" style="1" customWidth="1"/>
    <col min="11" max="11" width="22.421875" style="1" customWidth="1"/>
    <col min="12" max="12" width="19.140625" style="1" customWidth="1"/>
    <col min="13" max="13" width="17.7109375" style="1" customWidth="1"/>
    <col min="14" max="14" width="21.8515625" style="1" customWidth="1"/>
    <col min="15" max="15" width="19.57421875" style="1" customWidth="1"/>
    <col min="16" max="16" width="16.7109375" style="1" customWidth="1"/>
    <col min="17" max="17" width="23.57421875" style="1" bestFit="1" customWidth="1"/>
    <col min="18" max="18" width="16.7109375" style="1" customWidth="1"/>
    <col min="19" max="19" width="18.140625" style="1" customWidth="1"/>
    <col min="20" max="20" width="19.421875" style="1" customWidth="1"/>
    <col min="21" max="21" width="16.7109375" style="1" customWidth="1"/>
    <col min="22" max="22" width="9.140625" style="1" customWidth="1"/>
    <col min="23" max="23" width="16.7109375" style="1" customWidth="1"/>
    <col min="24" max="24" width="13.28125" style="1" customWidth="1"/>
    <col min="25" max="25" width="9.140625" style="1" customWidth="1"/>
    <col min="26" max="26" width="19.140625" style="1" customWidth="1"/>
    <col min="27" max="27" width="17.28125" style="1" customWidth="1"/>
    <col min="28" max="28" width="9.140625" style="1" customWidth="1"/>
    <col min="29" max="29" width="18.7109375" style="1" customWidth="1"/>
    <col min="30" max="30" width="12.8515625" style="1" customWidth="1"/>
    <col min="31" max="31" width="10.00390625" style="1" customWidth="1"/>
    <col min="32" max="32" width="14.8515625" style="1" customWidth="1"/>
    <col min="33" max="33" width="12.57421875" style="1" customWidth="1"/>
    <col min="34" max="34" width="9.140625" style="1" customWidth="1"/>
    <col min="35" max="35" width="25.57421875" style="1" customWidth="1"/>
    <col min="36" max="36" width="13.57421875" style="1" customWidth="1"/>
    <col min="37" max="37" width="9.140625" style="1" customWidth="1"/>
    <col min="38" max="38" width="17.8515625" style="1" customWidth="1"/>
    <col min="39" max="39" width="12.28125" style="1" customWidth="1"/>
    <col min="40" max="40" width="9.140625" style="1" customWidth="1"/>
    <col min="41" max="41" width="18.28125" style="1" customWidth="1"/>
    <col min="42" max="42" width="14.140625" style="1" customWidth="1"/>
    <col min="43" max="43" width="9.140625" style="1" customWidth="1"/>
    <col min="44" max="44" width="19.8515625" style="1" customWidth="1"/>
    <col min="45" max="45" width="14.140625" style="1" customWidth="1"/>
    <col min="46" max="46" width="10.00390625" style="1" customWidth="1"/>
    <col min="47" max="47" width="13.57421875" style="1" customWidth="1"/>
    <col min="48" max="16384" width="9.140625" style="1" customWidth="1"/>
  </cols>
  <sheetData>
    <row r="1" spans="2:19" s="21" customFormat="1" ht="12.75" customHeight="1">
      <c r="B1" s="457" t="s">
        <v>22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19"/>
      <c r="O1" s="19"/>
      <c r="P1" s="20"/>
      <c r="Q1" s="20"/>
      <c r="R1" s="9"/>
      <c r="S1" s="9"/>
    </row>
    <row r="2" spans="2:19" ht="15">
      <c r="B2" s="2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15">
      <c r="B3" s="458" t="s">
        <v>23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9"/>
      <c r="O3" s="9"/>
      <c r="P3" s="9"/>
      <c r="Q3" s="9"/>
      <c r="R3" s="9"/>
      <c r="S3" s="9"/>
    </row>
    <row r="4" spans="2:19" s="21" customFormat="1" ht="12.75" customHeight="1">
      <c r="B4" s="457" t="s">
        <v>24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19"/>
      <c r="O4" s="19"/>
      <c r="P4" s="20"/>
      <c r="Q4" s="20"/>
      <c r="R4" s="9"/>
      <c r="S4" s="9"/>
    </row>
    <row r="5" spans="3:19" s="21" customFormat="1" ht="1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9"/>
      <c r="S5" s="9"/>
    </row>
    <row r="6" spans="2:19" s="21" customFormat="1" ht="15.75" thickBot="1">
      <c r="B6" s="457" t="s">
        <v>25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19"/>
      <c r="O6" s="19"/>
      <c r="P6" s="20"/>
      <c r="Q6" s="20"/>
      <c r="R6" s="9"/>
      <c r="S6" s="9"/>
    </row>
    <row r="7" spans="2:46" ht="15">
      <c r="B7" s="23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284</v>
      </c>
      <c r="J7" s="24" t="s">
        <v>34</v>
      </c>
      <c r="K7" s="456" t="s">
        <v>35</v>
      </c>
      <c r="L7" s="456"/>
      <c r="M7" s="456"/>
      <c r="N7" s="456" t="s">
        <v>35</v>
      </c>
      <c r="O7" s="456"/>
      <c r="P7" s="456"/>
      <c r="Q7" s="456" t="s">
        <v>35</v>
      </c>
      <c r="R7" s="456"/>
      <c r="S7" s="456"/>
      <c r="T7" s="456" t="s">
        <v>35</v>
      </c>
      <c r="U7" s="456"/>
      <c r="V7" s="456"/>
      <c r="W7" s="456" t="s">
        <v>35</v>
      </c>
      <c r="X7" s="456"/>
      <c r="Y7" s="456"/>
      <c r="Z7" s="456" t="s">
        <v>35</v>
      </c>
      <c r="AA7" s="456"/>
      <c r="AB7" s="456"/>
      <c r="AC7" s="453" t="s">
        <v>35</v>
      </c>
      <c r="AD7" s="453"/>
      <c r="AE7" s="453"/>
      <c r="AF7" s="453" t="s">
        <v>35</v>
      </c>
      <c r="AG7" s="453"/>
      <c r="AH7" s="453"/>
      <c r="AI7" s="453" t="s">
        <v>35</v>
      </c>
      <c r="AJ7" s="453"/>
      <c r="AK7" s="453"/>
      <c r="AL7" s="453" t="s">
        <v>35</v>
      </c>
      <c r="AM7" s="453"/>
      <c r="AN7" s="453"/>
      <c r="AO7" s="453" t="s">
        <v>35</v>
      </c>
      <c r="AP7" s="453"/>
      <c r="AQ7" s="454"/>
      <c r="AR7" s="455" t="s">
        <v>35</v>
      </c>
      <c r="AS7" s="455"/>
      <c r="AT7" s="455"/>
    </row>
    <row r="8" spans="2:47" s="331" customFormat="1" ht="48" customHeight="1">
      <c r="B8" s="329"/>
      <c r="C8" s="18"/>
      <c r="D8" s="330"/>
      <c r="E8" s="330"/>
      <c r="F8" s="330"/>
      <c r="G8" s="330"/>
      <c r="H8" s="330"/>
      <c r="I8" s="330"/>
      <c r="J8" s="330"/>
      <c r="K8" s="65" t="s">
        <v>330</v>
      </c>
      <c r="L8" s="27" t="s">
        <v>37</v>
      </c>
      <c r="M8" s="28" t="s">
        <v>38</v>
      </c>
      <c r="N8" s="27" t="s">
        <v>330</v>
      </c>
      <c r="O8" s="27" t="s">
        <v>37</v>
      </c>
      <c r="P8" s="28" t="s">
        <v>38</v>
      </c>
      <c r="Q8" s="27" t="s">
        <v>330</v>
      </c>
      <c r="R8" s="27" t="s">
        <v>37</v>
      </c>
      <c r="S8" s="28" t="s">
        <v>38</v>
      </c>
      <c r="T8" s="27" t="s">
        <v>330</v>
      </c>
      <c r="U8" s="27" t="s">
        <v>37</v>
      </c>
      <c r="V8" s="28" t="s">
        <v>38</v>
      </c>
      <c r="W8" s="27" t="s">
        <v>330</v>
      </c>
      <c r="X8" s="27" t="s">
        <v>37</v>
      </c>
      <c r="Y8" s="28" t="s">
        <v>38</v>
      </c>
      <c r="Z8" s="27" t="s">
        <v>330</v>
      </c>
      <c r="AA8" s="27" t="s">
        <v>37</v>
      </c>
      <c r="AB8" s="28" t="s">
        <v>38</v>
      </c>
      <c r="AC8" s="27" t="s">
        <v>330</v>
      </c>
      <c r="AD8" s="27" t="s">
        <v>37</v>
      </c>
      <c r="AE8" s="28" t="s">
        <v>38</v>
      </c>
      <c r="AF8" s="27" t="s">
        <v>330</v>
      </c>
      <c r="AG8" s="27" t="s">
        <v>37</v>
      </c>
      <c r="AH8" s="28" t="s">
        <v>38</v>
      </c>
      <c r="AI8" s="27" t="s">
        <v>330</v>
      </c>
      <c r="AJ8" s="27" t="s">
        <v>37</v>
      </c>
      <c r="AK8" s="28" t="s">
        <v>38</v>
      </c>
      <c r="AL8" s="27" t="s">
        <v>330</v>
      </c>
      <c r="AM8" s="27" t="s">
        <v>37</v>
      </c>
      <c r="AN8" s="28" t="s">
        <v>38</v>
      </c>
      <c r="AO8" s="27" t="s">
        <v>330</v>
      </c>
      <c r="AP8" s="27" t="s">
        <v>37</v>
      </c>
      <c r="AQ8" s="365" t="s">
        <v>38</v>
      </c>
      <c r="AR8" s="366" t="s">
        <v>330</v>
      </c>
      <c r="AS8" s="366" t="s">
        <v>37</v>
      </c>
      <c r="AT8" s="366" t="s">
        <v>38</v>
      </c>
      <c r="AU8" s="367" t="s">
        <v>443</v>
      </c>
    </row>
    <row r="9" spans="2:47" ht="69" customHeight="1">
      <c r="B9" s="186">
        <v>1</v>
      </c>
      <c r="C9" s="371" t="s">
        <v>250</v>
      </c>
      <c r="D9" s="62" t="s">
        <v>36</v>
      </c>
      <c r="E9" s="62" t="s">
        <v>300</v>
      </c>
      <c r="F9" s="62" t="s">
        <v>285</v>
      </c>
      <c r="G9" s="62" t="s">
        <v>258</v>
      </c>
      <c r="H9" s="328"/>
      <c r="I9" s="188" t="s">
        <v>487</v>
      </c>
      <c r="J9" s="62" t="s">
        <v>301</v>
      </c>
      <c r="K9" s="258" t="s">
        <v>425</v>
      </c>
      <c r="L9" s="360">
        <v>1000</v>
      </c>
      <c r="M9" s="306" t="s">
        <v>437</v>
      </c>
      <c r="N9" s="258" t="s">
        <v>426</v>
      </c>
      <c r="O9" s="307">
        <v>1200</v>
      </c>
      <c r="P9" s="306" t="s">
        <v>437</v>
      </c>
      <c r="Q9" s="258" t="s">
        <v>427</v>
      </c>
      <c r="R9" s="360">
        <v>1200</v>
      </c>
      <c r="S9" s="306" t="s">
        <v>437</v>
      </c>
      <c r="T9" s="258" t="s">
        <v>428</v>
      </c>
      <c r="U9" s="360">
        <v>1000</v>
      </c>
      <c r="V9" s="306" t="s">
        <v>437</v>
      </c>
      <c r="W9" s="258" t="s">
        <v>429</v>
      </c>
      <c r="X9" s="360">
        <v>1000</v>
      </c>
      <c r="Y9" s="306" t="s">
        <v>437</v>
      </c>
      <c r="Z9" s="258" t="s">
        <v>430</v>
      </c>
      <c r="AA9" s="361">
        <v>1200</v>
      </c>
      <c r="AB9" s="306" t="s">
        <v>437</v>
      </c>
      <c r="AC9" s="258" t="s">
        <v>431</v>
      </c>
      <c r="AD9" s="360">
        <v>800</v>
      </c>
      <c r="AE9" s="306" t="s">
        <v>437</v>
      </c>
      <c r="AF9" s="258" t="s">
        <v>432</v>
      </c>
      <c r="AG9" s="360">
        <v>800</v>
      </c>
      <c r="AH9" s="306" t="s">
        <v>437</v>
      </c>
      <c r="AI9" s="258" t="s">
        <v>433</v>
      </c>
      <c r="AJ9" s="360">
        <v>1500</v>
      </c>
      <c r="AK9" s="306" t="s">
        <v>437</v>
      </c>
      <c r="AL9" s="258" t="s">
        <v>434</v>
      </c>
      <c r="AM9" s="360">
        <v>1200</v>
      </c>
      <c r="AN9" s="306" t="s">
        <v>437</v>
      </c>
      <c r="AO9" s="258" t="s">
        <v>435</v>
      </c>
      <c r="AP9" s="360">
        <v>1800</v>
      </c>
      <c r="AQ9" s="306" t="s">
        <v>437</v>
      </c>
      <c r="AR9" s="317" t="s">
        <v>436</v>
      </c>
      <c r="AS9" s="360">
        <v>200</v>
      </c>
      <c r="AT9" s="317" t="s">
        <v>437</v>
      </c>
      <c r="AU9" s="307">
        <f>L9+O9+R9+U9+X9+AA9+AG9+AD9+AJ9+AM9+AP9+AS9</f>
        <v>12900</v>
      </c>
    </row>
    <row r="10" spans="2:47" ht="99.75" customHeight="1">
      <c r="B10" s="186">
        <v>2</v>
      </c>
      <c r="C10" s="27" t="s">
        <v>252</v>
      </c>
      <c r="D10" s="62" t="s">
        <v>36</v>
      </c>
      <c r="E10" s="62" t="s">
        <v>295</v>
      </c>
      <c r="F10" s="62" t="s">
        <v>286</v>
      </c>
      <c r="G10" s="62" t="s">
        <v>258</v>
      </c>
      <c r="H10"/>
      <c r="I10" s="188" t="s">
        <v>289</v>
      </c>
      <c r="J10" s="192">
        <v>0.33</v>
      </c>
      <c r="K10" s="258" t="s">
        <v>425</v>
      </c>
      <c r="L10" s="361">
        <v>43000</v>
      </c>
      <c r="M10" s="306" t="s">
        <v>437</v>
      </c>
      <c r="N10" s="258" t="s">
        <v>426</v>
      </c>
      <c r="O10" s="308">
        <v>27000</v>
      </c>
      <c r="P10" s="306" t="s">
        <v>437</v>
      </c>
      <c r="Q10" s="258" t="s">
        <v>427</v>
      </c>
      <c r="R10" s="361">
        <v>54000</v>
      </c>
      <c r="S10" s="306" t="s">
        <v>437</v>
      </c>
      <c r="T10" s="258" t="s">
        <v>428</v>
      </c>
      <c r="U10" s="361">
        <v>26550</v>
      </c>
      <c r="V10" s="306" t="s">
        <v>437</v>
      </c>
      <c r="W10" s="258" t="s">
        <v>429</v>
      </c>
      <c r="X10" s="361">
        <v>81000</v>
      </c>
      <c r="Y10" s="306" t="s">
        <v>437</v>
      </c>
      <c r="Z10" s="258" t="s">
        <v>430</v>
      </c>
      <c r="AA10" s="361">
        <v>27000</v>
      </c>
      <c r="AB10" s="306" t="s">
        <v>437</v>
      </c>
      <c r="AC10" s="258" t="s">
        <v>431</v>
      </c>
      <c r="AD10" s="360">
        <v>45000</v>
      </c>
      <c r="AE10" s="306" t="s">
        <v>437</v>
      </c>
      <c r="AF10" s="258" t="s">
        <v>432</v>
      </c>
      <c r="AG10" s="360">
        <v>25000</v>
      </c>
      <c r="AH10" s="306" t="s">
        <v>437</v>
      </c>
      <c r="AI10" s="258" t="s">
        <v>433</v>
      </c>
      <c r="AJ10" s="360">
        <v>53260</v>
      </c>
      <c r="AK10" s="306" t="s">
        <v>437</v>
      </c>
      <c r="AL10" s="258" t="s">
        <v>434</v>
      </c>
      <c r="AM10" s="360">
        <v>45284</v>
      </c>
      <c r="AN10" s="306" t="s">
        <v>437</v>
      </c>
      <c r="AO10" s="258" t="s">
        <v>435</v>
      </c>
      <c r="AP10" s="360">
        <v>42000</v>
      </c>
      <c r="AQ10" s="306" t="s">
        <v>437</v>
      </c>
      <c r="AR10" s="317" t="s">
        <v>436</v>
      </c>
      <c r="AS10" s="360">
        <v>46906</v>
      </c>
      <c r="AT10" s="317" t="s">
        <v>437</v>
      </c>
      <c r="AU10" s="307">
        <f>L10+O10+R10+U10+X10+AA10+AD10+AJ10+AM10+AP10+AS10+AG10</f>
        <v>516000</v>
      </c>
    </row>
    <row r="11" spans="2:47" ht="116.25" customHeight="1" thickBot="1">
      <c r="B11" s="186">
        <v>3</v>
      </c>
      <c r="C11" s="372" t="s">
        <v>251</v>
      </c>
      <c r="D11" s="189" t="s">
        <v>36</v>
      </c>
      <c r="E11" s="189" t="s">
        <v>296</v>
      </c>
      <c r="F11" s="189" t="s">
        <v>287</v>
      </c>
      <c r="G11" s="189" t="s">
        <v>259</v>
      </c>
      <c r="H11" s="189"/>
      <c r="I11" s="190" t="s">
        <v>497</v>
      </c>
      <c r="J11" s="62" t="s">
        <v>340</v>
      </c>
      <c r="K11" s="258" t="s">
        <v>425</v>
      </c>
      <c r="L11" s="360">
        <v>1530</v>
      </c>
      <c r="M11" s="306" t="s">
        <v>437</v>
      </c>
      <c r="N11" s="258" t="s">
        <v>426</v>
      </c>
      <c r="O11" s="309">
        <v>1650</v>
      </c>
      <c r="P11" s="306" t="s">
        <v>437</v>
      </c>
      <c r="Q11" s="258" t="s">
        <v>427</v>
      </c>
      <c r="R11" s="360">
        <v>1920</v>
      </c>
      <c r="S11" s="306" t="s">
        <v>437</v>
      </c>
      <c r="T11" s="258" t="s">
        <v>428</v>
      </c>
      <c r="U11" s="360">
        <v>2500</v>
      </c>
      <c r="V11" s="306" t="s">
        <v>437</v>
      </c>
      <c r="W11" s="258" t="s">
        <v>429</v>
      </c>
      <c r="X11" s="360">
        <v>2347</v>
      </c>
      <c r="Y11" s="306" t="s">
        <v>437</v>
      </c>
      <c r="Z11" s="258" t="s">
        <v>430</v>
      </c>
      <c r="AA11" s="361">
        <v>1800</v>
      </c>
      <c r="AB11" s="306" t="s">
        <v>437</v>
      </c>
      <c r="AC11" s="258" t="s">
        <v>431</v>
      </c>
      <c r="AD11" s="360">
        <v>1500</v>
      </c>
      <c r="AE11" s="306" t="s">
        <v>437</v>
      </c>
      <c r="AF11" s="258" t="s">
        <v>432</v>
      </c>
      <c r="AG11" s="360">
        <v>1000</v>
      </c>
      <c r="AH11" s="306" t="s">
        <v>437</v>
      </c>
      <c r="AI11" s="258" t="s">
        <v>433</v>
      </c>
      <c r="AJ11" s="360">
        <v>1472</v>
      </c>
      <c r="AK11" s="306" t="s">
        <v>437</v>
      </c>
      <c r="AL11" s="258" t="s">
        <v>434</v>
      </c>
      <c r="AM11" s="360">
        <v>1528</v>
      </c>
      <c r="AN11" s="306" t="s">
        <v>437</v>
      </c>
      <c r="AO11" s="258" t="s">
        <v>435</v>
      </c>
      <c r="AP11" s="360">
        <v>1500</v>
      </c>
      <c r="AQ11" s="306" t="s">
        <v>437</v>
      </c>
      <c r="AR11" s="317" t="s">
        <v>436</v>
      </c>
      <c r="AS11" s="360">
        <v>1840</v>
      </c>
      <c r="AT11" s="317" t="s">
        <v>437</v>
      </c>
      <c r="AU11" s="307">
        <f aca="true" t="shared" si="0" ref="AU11:AU17">L11+O11+R11+U11+X11+AA11+AD11+AJ11+AM11+AP11+AS11+AG11</f>
        <v>20587</v>
      </c>
    </row>
    <row r="12" spans="2:47" ht="99" customHeight="1" thickBot="1">
      <c r="B12" s="186">
        <v>4</v>
      </c>
      <c r="C12" s="27" t="s">
        <v>253</v>
      </c>
      <c r="D12" s="62" t="s">
        <v>36</v>
      </c>
      <c r="E12" s="62" t="s">
        <v>296</v>
      </c>
      <c r="F12" s="62" t="s">
        <v>287</v>
      </c>
      <c r="G12" s="189" t="s">
        <v>259</v>
      </c>
      <c r="H12" s="62"/>
      <c r="I12" s="188" t="s">
        <v>488</v>
      </c>
      <c r="J12" s="192">
        <v>0.99</v>
      </c>
      <c r="K12" s="258" t="s">
        <v>425</v>
      </c>
      <c r="L12" s="360">
        <v>903</v>
      </c>
      <c r="M12" s="306" t="s">
        <v>437</v>
      </c>
      <c r="N12" s="258" t="s">
        <v>426</v>
      </c>
      <c r="O12" s="308">
        <v>780</v>
      </c>
      <c r="P12" s="306" t="s">
        <v>437</v>
      </c>
      <c r="Q12" s="258" t="s">
        <v>427</v>
      </c>
      <c r="R12" s="360">
        <v>745</v>
      </c>
      <c r="S12" s="306" t="s">
        <v>437</v>
      </c>
      <c r="T12" s="258" t="s">
        <v>428</v>
      </c>
      <c r="U12" s="360">
        <v>1000</v>
      </c>
      <c r="V12" s="306" t="s">
        <v>437</v>
      </c>
      <c r="W12" s="258" t="s">
        <v>429</v>
      </c>
      <c r="X12" s="360">
        <v>1383</v>
      </c>
      <c r="Y12" s="306" t="s">
        <v>437</v>
      </c>
      <c r="Z12" s="258" t="s">
        <v>430</v>
      </c>
      <c r="AA12" s="360">
        <v>700</v>
      </c>
      <c r="AB12" s="306" t="s">
        <v>437</v>
      </c>
      <c r="AC12" s="258" t="s">
        <v>431</v>
      </c>
      <c r="AD12" s="360">
        <v>750</v>
      </c>
      <c r="AE12" s="306" t="s">
        <v>437</v>
      </c>
      <c r="AF12" s="258" t="s">
        <v>432</v>
      </c>
      <c r="AG12" s="360">
        <v>800</v>
      </c>
      <c r="AH12" s="306" t="s">
        <v>437</v>
      </c>
      <c r="AI12" s="258" t="s">
        <v>433</v>
      </c>
      <c r="AJ12" s="360">
        <v>850</v>
      </c>
      <c r="AK12" s="306" t="s">
        <v>437</v>
      </c>
      <c r="AL12" s="258" t="s">
        <v>434</v>
      </c>
      <c r="AM12" s="360">
        <v>902</v>
      </c>
      <c r="AN12" s="306" t="s">
        <v>437</v>
      </c>
      <c r="AO12" s="258" t="s">
        <v>435</v>
      </c>
      <c r="AP12" s="360">
        <v>913</v>
      </c>
      <c r="AQ12" s="306" t="s">
        <v>437</v>
      </c>
      <c r="AR12" s="317" t="s">
        <v>436</v>
      </c>
      <c r="AS12" s="360">
        <v>1100</v>
      </c>
      <c r="AT12" s="317" t="s">
        <v>437</v>
      </c>
      <c r="AU12" s="307">
        <f t="shared" si="0"/>
        <v>10826</v>
      </c>
    </row>
    <row r="13" spans="2:47" ht="102.75" customHeight="1">
      <c r="B13" s="186">
        <v>5</v>
      </c>
      <c r="C13" s="27" t="s">
        <v>254</v>
      </c>
      <c r="D13" s="62"/>
      <c r="E13" s="62" t="s">
        <v>297</v>
      </c>
      <c r="F13" s="62" t="s">
        <v>287</v>
      </c>
      <c r="G13" s="62" t="s">
        <v>258</v>
      </c>
      <c r="H13" s="62"/>
      <c r="I13" s="188" t="s">
        <v>290</v>
      </c>
      <c r="J13" s="62" t="s">
        <v>302</v>
      </c>
      <c r="K13" s="258" t="s">
        <v>425</v>
      </c>
      <c r="L13" s="360">
        <v>111</v>
      </c>
      <c r="M13" s="306" t="s">
        <v>437</v>
      </c>
      <c r="N13" s="258" t="s">
        <v>426</v>
      </c>
      <c r="O13" s="308">
        <v>120</v>
      </c>
      <c r="P13" s="306" t="s">
        <v>437</v>
      </c>
      <c r="Q13" s="258" t="s">
        <v>427</v>
      </c>
      <c r="R13" s="360">
        <v>97</v>
      </c>
      <c r="S13" s="306" t="s">
        <v>437</v>
      </c>
      <c r="T13" s="258" t="s">
        <v>428</v>
      </c>
      <c r="U13" s="360">
        <v>96</v>
      </c>
      <c r="V13" s="306" t="s">
        <v>437</v>
      </c>
      <c r="W13" s="258" t="s">
        <v>429</v>
      </c>
      <c r="X13" s="360">
        <v>115</v>
      </c>
      <c r="Y13" s="306" t="s">
        <v>437</v>
      </c>
      <c r="Z13" s="258" t="s">
        <v>430</v>
      </c>
      <c r="AA13" s="360">
        <v>76</v>
      </c>
      <c r="AB13" s="306" t="s">
        <v>437</v>
      </c>
      <c r="AC13" s="258" t="s">
        <v>431</v>
      </c>
      <c r="AD13" s="360">
        <v>85</v>
      </c>
      <c r="AE13" s="306" t="s">
        <v>437</v>
      </c>
      <c r="AF13" s="258" t="s">
        <v>432</v>
      </c>
      <c r="AG13" s="360">
        <v>60</v>
      </c>
      <c r="AH13" s="306" t="s">
        <v>437</v>
      </c>
      <c r="AI13" s="258" t="s">
        <v>433</v>
      </c>
      <c r="AJ13" s="360">
        <v>77</v>
      </c>
      <c r="AK13" s="306" t="s">
        <v>437</v>
      </c>
      <c r="AL13" s="258" t="s">
        <v>434</v>
      </c>
      <c r="AM13" s="360">
        <v>89</v>
      </c>
      <c r="AN13" s="306" t="s">
        <v>437</v>
      </c>
      <c r="AO13" s="258" t="s">
        <v>435</v>
      </c>
      <c r="AP13" s="360">
        <v>130</v>
      </c>
      <c r="AQ13" s="306" t="s">
        <v>437</v>
      </c>
      <c r="AR13" s="317" t="s">
        <v>436</v>
      </c>
      <c r="AS13" s="360">
        <v>119</v>
      </c>
      <c r="AT13" s="317" t="s">
        <v>437</v>
      </c>
      <c r="AU13" s="307">
        <f t="shared" si="0"/>
        <v>1175</v>
      </c>
    </row>
    <row r="14" spans="2:47" ht="129.75" customHeight="1" thickBot="1">
      <c r="B14" s="187">
        <v>6</v>
      </c>
      <c r="C14" s="372" t="s">
        <v>255</v>
      </c>
      <c r="D14" s="189" t="s">
        <v>39</v>
      </c>
      <c r="E14" s="189" t="s">
        <v>300</v>
      </c>
      <c r="F14" s="62" t="s">
        <v>287</v>
      </c>
      <c r="G14" s="62" t="s">
        <v>258</v>
      </c>
      <c r="H14" s="189"/>
      <c r="I14" s="190" t="s">
        <v>291</v>
      </c>
      <c r="J14" s="193">
        <v>0.31</v>
      </c>
      <c r="K14" s="258" t="s">
        <v>425</v>
      </c>
      <c r="L14" s="360">
        <v>3300</v>
      </c>
      <c r="M14" s="306" t="s">
        <v>437</v>
      </c>
      <c r="N14" s="258" t="s">
        <v>426</v>
      </c>
      <c r="O14" s="309">
        <v>3100</v>
      </c>
      <c r="P14" s="306" t="s">
        <v>437</v>
      </c>
      <c r="Q14" s="258" t="s">
        <v>427</v>
      </c>
      <c r="R14" s="360">
        <v>3319</v>
      </c>
      <c r="S14" s="306" t="s">
        <v>437</v>
      </c>
      <c r="T14" s="258" t="s">
        <v>428</v>
      </c>
      <c r="U14" s="360">
        <v>2946</v>
      </c>
      <c r="V14" s="306" t="s">
        <v>437</v>
      </c>
      <c r="W14" s="258" t="s">
        <v>429</v>
      </c>
      <c r="X14" s="360">
        <v>3562</v>
      </c>
      <c r="Y14" s="306" t="s">
        <v>437</v>
      </c>
      <c r="Z14" s="258" t="s">
        <v>430</v>
      </c>
      <c r="AA14" s="360">
        <v>3400</v>
      </c>
      <c r="AB14" s="306" t="s">
        <v>437</v>
      </c>
      <c r="AC14" s="258" t="s">
        <v>431</v>
      </c>
      <c r="AD14" s="360">
        <v>2935</v>
      </c>
      <c r="AE14" s="306" t="s">
        <v>437</v>
      </c>
      <c r="AF14" s="258" t="s">
        <v>432</v>
      </c>
      <c r="AG14" s="360">
        <v>2800</v>
      </c>
      <c r="AH14" s="306" t="s">
        <v>437</v>
      </c>
      <c r="AI14" s="258" t="s">
        <v>433</v>
      </c>
      <c r="AJ14" s="360">
        <v>3000</v>
      </c>
      <c r="AK14" s="306" t="s">
        <v>437</v>
      </c>
      <c r="AL14" s="258" t="s">
        <v>434</v>
      </c>
      <c r="AM14" s="360">
        <v>3250</v>
      </c>
      <c r="AN14" s="306" t="s">
        <v>437</v>
      </c>
      <c r="AO14" s="258" t="s">
        <v>435</v>
      </c>
      <c r="AP14" s="360">
        <v>3600</v>
      </c>
      <c r="AQ14" s="306" t="s">
        <v>437</v>
      </c>
      <c r="AR14" s="317" t="s">
        <v>436</v>
      </c>
      <c r="AS14" s="360">
        <v>3598</v>
      </c>
      <c r="AT14" s="317" t="s">
        <v>437</v>
      </c>
      <c r="AU14" s="307">
        <f t="shared" si="0"/>
        <v>38810</v>
      </c>
    </row>
    <row r="15" spans="2:47" ht="105" customHeight="1" thickBot="1">
      <c r="B15" s="186">
        <v>7</v>
      </c>
      <c r="C15" s="27" t="s">
        <v>256</v>
      </c>
      <c r="D15" s="62" t="s">
        <v>39</v>
      </c>
      <c r="E15" s="189" t="s">
        <v>300</v>
      </c>
      <c r="F15" s="62" t="s">
        <v>287</v>
      </c>
      <c r="G15" s="62" t="s">
        <v>258</v>
      </c>
      <c r="H15"/>
      <c r="I15" s="188" t="s">
        <v>292</v>
      </c>
      <c r="J15" s="192">
        <v>0.36</v>
      </c>
      <c r="K15" s="258" t="s">
        <v>425</v>
      </c>
      <c r="L15" s="360">
        <v>1160</v>
      </c>
      <c r="M15" s="306" t="s">
        <v>437</v>
      </c>
      <c r="N15" s="258" t="s">
        <v>426</v>
      </c>
      <c r="O15" s="308">
        <v>1600</v>
      </c>
      <c r="P15" s="306" t="s">
        <v>437</v>
      </c>
      <c r="Q15" s="258" t="s">
        <v>427</v>
      </c>
      <c r="R15" s="360">
        <v>1750</v>
      </c>
      <c r="S15" s="306" t="s">
        <v>437</v>
      </c>
      <c r="T15" s="258" t="s">
        <v>428</v>
      </c>
      <c r="U15" s="360">
        <v>1864</v>
      </c>
      <c r="V15" s="306" t="s">
        <v>437</v>
      </c>
      <c r="W15" s="258" t="s">
        <v>429</v>
      </c>
      <c r="X15" s="360">
        <v>1552</v>
      </c>
      <c r="Y15" s="306" t="s">
        <v>437</v>
      </c>
      <c r="Z15" s="258" t="s">
        <v>430</v>
      </c>
      <c r="AA15" s="360">
        <v>1640</v>
      </c>
      <c r="AB15" s="306" t="s">
        <v>437</v>
      </c>
      <c r="AC15" s="258" t="s">
        <v>431</v>
      </c>
      <c r="AD15" s="360">
        <v>1853</v>
      </c>
      <c r="AE15" s="306" t="s">
        <v>437</v>
      </c>
      <c r="AF15" s="258" t="s">
        <v>432</v>
      </c>
      <c r="AG15" s="360">
        <v>1500</v>
      </c>
      <c r="AH15" s="306" t="s">
        <v>437</v>
      </c>
      <c r="AI15" s="258" t="s">
        <v>433</v>
      </c>
      <c r="AJ15" s="360">
        <v>1800</v>
      </c>
      <c r="AK15" s="306" t="s">
        <v>437</v>
      </c>
      <c r="AL15" s="258" t="s">
        <v>434</v>
      </c>
      <c r="AM15" s="360">
        <v>1300</v>
      </c>
      <c r="AN15" s="306" t="s">
        <v>437</v>
      </c>
      <c r="AO15" s="258" t="s">
        <v>435</v>
      </c>
      <c r="AP15" s="360">
        <v>1475</v>
      </c>
      <c r="AQ15" s="306" t="s">
        <v>437</v>
      </c>
      <c r="AR15" s="317" t="s">
        <v>436</v>
      </c>
      <c r="AS15" s="360">
        <v>1396</v>
      </c>
      <c r="AT15" s="317" t="s">
        <v>437</v>
      </c>
      <c r="AU15" s="307">
        <f t="shared" si="0"/>
        <v>18890</v>
      </c>
    </row>
    <row r="16" spans="2:47" ht="30" customHeight="1">
      <c r="B16" s="186">
        <v>8</v>
      </c>
      <c r="C16" s="27" t="s">
        <v>257</v>
      </c>
      <c r="D16" s="62" t="s">
        <v>36</v>
      </c>
      <c r="E16" s="305" t="s">
        <v>298</v>
      </c>
      <c r="F16" s="305" t="s">
        <v>288</v>
      </c>
      <c r="G16" s="305" t="s">
        <v>259</v>
      </c>
      <c r="H16" s="305" t="s">
        <v>303</v>
      </c>
      <c r="I16" s="313" t="s">
        <v>293</v>
      </c>
      <c r="J16" s="314">
        <v>0.99</v>
      </c>
      <c r="K16" s="315" t="s">
        <v>425</v>
      </c>
      <c r="L16" s="360">
        <v>180000</v>
      </c>
      <c r="M16" s="316" t="s">
        <v>437</v>
      </c>
      <c r="N16" s="315" t="s">
        <v>426</v>
      </c>
      <c r="O16" s="310">
        <v>110000</v>
      </c>
      <c r="P16" s="316" t="s">
        <v>437</v>
      </c>
      <c r="Q16" s="315" t="s">
        <v>427</v>
      </c>
      <c r="R16" s="360">
        <v>205000</v>
      </c>
      <c r="S16" s="316" t="s">
        <v>437</v>
      </c>
      <c r="T16" s="315" t="s">
        <v>428</v>
      </c>
      <c r="U16" s="360">
        <v>240000</v>
      </c>
      <c r="V16" s="316" t="s">
        <v>437</v>
      </c>
      <c r="W16" s="315" t="s">
        <v>429</v>
      </c>
      <c r="X16" s="360">
        <v>157000</v>
      </c>
      <c r="Y16" s="316" t="s">
        <v>437</v>
      </c>
      <c r="Z16" s="315" t="s">
        <v>430</v>
      </c>
      <c r="AA16" s="360">
        <v>185000</v>
      </c>
      <c r="AB16" s="316" t="s">
        <v>437</v>
      </c>
      <c r="AC16" s="315" t="s">
        <v>431</v>
      </c>
      <c r="AD16" s="360">
        <v>154000</v>
      </c>
      <c r="AE16" s="316" t="s">
        <v>437</v>
      </c>
      <c r="AF16" s="315" t="s">
        <v>432</v>
      </c>
      <c r="AG16" s="360">
        <v>110000</v>
      </c>
      <c r="AH16" s="316" t="s">
        <v>437</v>
      </c>
      <c r="AI16" s="315" t="s">
        <v>433</v>
      </c>
      <c r="AJ16" s="360">
        <v>133500</v>
      </c>
      <c r="AK16" s="316" t="s">
        <v>437</v>
      </c>
      <c r="AL16" s="315" t="s">
        <v>434</v>
      </c>
      <c r="AM16" s="360">
        <v>153000</v>
      </c>
      <c r="AN16" s="316" t="s">
        <v>437</v>
      </c>
      <c r="AO16" s="315" t="s">
        <v>435</v>
      </c>
      <c r="AP16" s="360">
        <v>180000</v>
      </c>
      <c r="AQ16" s="316" t="s">
        <v>437</v>
      </c>
      <c r="AR16" s="317" t="s">
        <v>436</v>
      </c>
      <c r="AS16" s="360">
        <v>143000</v>
      </c>
      <c r="AT16" s="317" t="s">
        <v>437</v>
      </c>
      <c r="AU16" s="307">
        <f t="shared" si="0"/>
        <v>1950500</v>
      </c>
    </row>
    <row r="17" spans="2:47" ht="120" customHeight="1" thickBot="1">
      <c r="B17" s="187">
        <v>9</v>
      </c>
      <c r="C17" s="372" t="s">
        <v>444</v>
      </c>
      <c r="D17" s="312" t="s">
        <v>36</v>
      </c>
      <c r="E17" s="317" t="s">
        <v>299</v>
      </c>
      <c r="F17" s="317" t="s">
        <v>288</v>
      </c>
      <c r="G17" s="317" t="s">
        <v>258</v>
      </c>
      <c r="H17" s="334"/>
      <c r="I17" s="318" t="s">
        <v>294</v>
      </c>
      <c r="J17" s="319">
        <v>0.95</v>
      </c>
      <c r="K17" s="317" t="s">
        <v>425</v>
      </c>
      <c r="L17" s="360">
        <v>79</v>
      </c>
      <c r="M17" s="317" t="s">
        <v>438</v>
      </c>
      <c r="N17" s="317" t="s">
        <v>426</v>
      </c>
      <c r="O17" s="311">
        <v>76</v>
      </c>
      <c r="P17" s="317" t="s">
        <v>438</v>
      </c>
      <c r="Q17" s="317" t="s">
        <v>427</v>
      </c>
      <c r="R17" s="360">
        <v>110</v>
      </c>
      <c r="S17" s="317" t="s">
        <v>438</v>
      </c>
      <c r="T17" s="317" t="s">
        <v>428</v>
      </c>
      <c r="U17" s="360">
        <v>97</v>
      </c>
      <c r="V17" s="317" t="s">
        <v>438</v>
      </c>
      <c r="W17" s="317" t="s">
        <v>429</v>
      </c>
      <c r="X17" s="360">
        <v>99</v>
      </c>
      <c r="Y17" s="317" t="s">
        <v>438</v>
      </c>
      <c r="Z17" s="317" t="s">
        <v>430</v>
      </c>
      <c r="AA17" s="360">
        <v>78</v>
      </c>
      <c r="AB17" s="317" t="s">
        <v>438</v>
      </c>
      <c r="AC17" s="317" t="s">
        <v>431</v>
      </c>
      <c r="AD17" s="360">
        <v>89</v>
      </c>
      <c r="AE17" s="317" t="s">
        <v>438</v>
      </c>
      <c r="AF17" s="317" t="s">
        <v>432</v>
      </c>
      <c r="AG17" s="360">
        <v>55</v>
      </c>
      <c r="AH17" s="317" t="s">
        <v>438</v>
      </c>
      <c r="AI17" s="317" t="s">
        <v>433</v>
      </c>
      <c r="AJ17" s="360">
        <v>96</v>
      </c>
      <c r="AK17" s="317" t="s">
        <v>438</v>
      </c>
      <c r="AL17" s="317" t="s">
        <v>434</v>
      </c>
      <c r="AM17" s="360">
        <v>105</v>
      </c>
      <c r="AN17" s="317" t="s">
        <v>438</v>
      </c>
      <c r="AO17" s="317" t="s">
        <v>435</v>
      </c>
      <c r="AP17" s="360">
        <v>95</v>
      </c>
      <c r="AQ17" s="320" t="s">
        <v>438</v>
      </c>
      <c r="AR17" s="317" t="s">
        <v>436</v>
      </c>
      <c r="AS17" s="360">
        <v>94</v>
      </c>
      <c r="AT17" s="317" t="s">
        <v>438</v>
      </c>
      <c r="AU17" s="307">
        <f t="shared" si="0"/>
        <v>1073</v>
      </c>
    </row>
    <row r="18" spans="11:47" ht="15">
      <c r="K18" s="362">
        <v>2019</v>
      </c>
      <c r="L18" s="362" t="s">
        <v>37</v>
      </c>
      <c r="M18" s="362" t="s">
        <v>38</v>
      </c>
      <c r="N18" s="362">
        <v>2019</v>
      </c>
      <c r="O18" s="362" t="s">
        <v>37</v>
      </c>
      <c r="P18" s="362" t="s">
        <v>38</v>
      </c>
      <c r="Q18" s="362">
        <v>2019</v>
      </c>
      <c r="R18" s="362" t="s">
        <v>37</v>
      </c>
      <c r="S18" s="362" t="s">
        <v>38</v>
      </c>
      <c r="T18" s="362">
        <v>2019</v>
      </c>
      <c r="U18" s="362" t="s">
        <v>37</v>
      </c>
      <c r="V18" s="362" t="s">
        <v>38</v>
      </c>
      <c r="W18" s="362">
        <v>2019</v>
      </c>
      <c r="X18" s="362" t="s">
        <v>37</v>
      </c>
      <c r="Y18" s="362" t="s">
        <v>38</v>
      </c>
      <c r="Z18" s="362">
        <v>2019</v>
      </c>
      <c r="AA18" s="362" t="s">
        <v>37</v>
      </c>
      <c r="AB18" s="362" t="s">
        <v>38</v>
      </c>
      <c r="AC18" s="362">
        <v>2019</v>
      </c>
      <c r="AD18" s="362" t="s">
        <v>37</v>
      </c>
      <c r="AE18" s="362" t="s">
        <v>38</v>
      </c>
      <c r="AF18" s="362">
        <v>2019</v>
      </c>
      <c r="AG18" s="362" t="s">
        <v>37</v>
      </c>
      <c r="AH18" s="362" t="s">
        <v>38</v>
      </c>
      <c r="AI18" s="362">
        <v>2019</v>
      </c>
      <c r="AJ18" s="362" t="s">
        <v>37</v>
      </c>
      <c r="AK18" s="362" t="s">
        <v>38</v>
      </c>
      <c r="AL18" s="362">
        <v>2019</v>
      </c>
      <c r="AM18" s="362" t="s">
        <v>37</v>
      </c>
      <c r="AN18" s="362" t="s">
        <v>38</v>
      </c>
      <c r="AO18" s="362">
        <v>2019</v>
      </c>
      <c r="AP18" s="362" t="s">
        <v>37</v>
      </c>
      <c r="AQ18" s="362" t="s">
        <v>38</v>
      </c>
      <c r="AR18" s="362">
        <v>2019</v>
      </c>
      <c r="AS18" s="362" t="s">
        <v>37</v>
      </c>
      <c r="AT18" s="362" t="s">
        <v>38</v>
      </c>
      <c r="AU18" s="195"/>
    </row>
    <row r="19" spans="11:47" s="2" customFormat="1" ht="15">
      <c r="K19" s="363"/>
      <c r="L19" s="364">
        <f>SUM(L9:L17)</f>
        <v>231083</v>
      </c>
      <c r="M19" s="363"/>
      <c r="N19" s="363"/>
      <c r="O19" s="364">
        <f>SUM(O9:O17)</f>
        <v>145526</v>
      </c>
      <c r="P19" s="363"/>
      <c r="Q19" s="363"/>
      <c r="R19" s="364">
        <f>SUM(R9:R17)</f>
        <v>268141</v>
      </c>
      <c r="S19" s="363"/>
      <c r="T19" s="363"/>
      <c r="U19" s="364">
        <f>SUM(U9:U17)</f>
        <v>276053</v>
      </c>
      <c r="V19" s="363"/>
      <c r="W19" s="363"/>
      <c r="X19" s="364">
        <f>SUM(X9:X17)</f>
        <v>248058</v>
      </c>
      <c r="Y19" s="363"/>
      <c r="Z19" s="363"/>
      <c r="AA19" s="364">
        <f>SUM(AA9:AA17)</f>
        <v>220894</v>
      </c>
      <c r="AB19" s="363"/>
      <c r="AC19" s="363"/>
      <c r="AD19" s="364">
        <f>SUM(AD9:AD17)</f>
        <v>207012</v>
      </c>
      <c r="AE19" s="363"/>
      <c r="AF19" s="363"/>
      <c r="AG19" s="364">
        <f>SUM(AG9:AG17)</f>
        <v>142015</v>
      </c>
      <c r="AH19" s="363"/>
      <c r="AI19" s="363"/>
      <c r="AJ19" s="364">
        <f>SUM(AJ9:AJ17)</f>
        <v>195555</v>
      </c>
      <c r="AK19" s="363"/>
      <c r="AL19" s="363"/>
      <c r="AM19" s="364">
        <f>SUM(AM9:AM17)</f>
        <v>206658</v>
      </c>
      <c r="AN19" s="363"/>
      <c r="AO19" s="363"/>
      <c r="AP19" s="364">
        <f>SUM(AP9:AP17)</f>
        <v>231513</v>
      </c>
      <c r="AQ19" s="363"/>
      <c r="AR19" s="363"/>
      <c r="AS19" s="364">
        <f>SUM(AS9:AS17)</f>
        <v>198253</v>
      </c>
      <c r="AT19" s="363"/>
      <c r="AU19" s="196"/>
    </row>
    <row r="20" spans="8:47" s="2" customFormat="1" ht="15">
      <c r="H20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196"/>
    </row>
    <row r="21" spans="11:47" ht="15"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</row>
    <row r="22" spans="11:47" ht="15"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</row>
    <row r="23" spans="2:47" ht="12.75" customHeight="1">
      <c r="B23" s="33" t="s">
        <v>40</v>
      </c>
      <c r="C23" s="9"/>
      <c r="D23" s="9"/>
      <c r="E23" s="9"/>
      <c r="F23" s="9"/>
      <c r="G23" s="9"/>
      <c r="H23" s="9"/>
      <c r="I23" s="9"/>
      <c r="J23" s="9"/>
      <c r="K23" s="195"/>
      <c r="L23" s="195"/>
      <c r="M23" s="195"/>
      <c r="N23" s="66"/>
      <c r="O23" s="66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</row>
    <row r="24" spans="2:15" ht="15">
      <c r="B24" s="22" t="s">
        <v>41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5">
      <c r="B25" s="22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5">
      <c r="B26" s="9" t="s">
        <v>43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>
      <c r="B27" s="9" t="s">
        <v>44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5">
      <c r="B28" s="9" t="s">
        <v>45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5">
      <c r="B29" s="2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7"/>
    </row>
    <row r="31" spans="2:15" ht="15">
      <c r="B31" s="2"/>
      <c r="C31" s="2"/>
      <c r="D31" s="2"/>
      <c r="E31" s="38"/>
      <c r="F31" s="38"/>
      <c r="G31" s="38"/>
      <c r="H31" s="38"/>
      <c r="I31" s="38"/>
      <c r="J31" s="38"/>
      <c r="K31" s="2"/>
      <c r="L31" s="2"/>
      <c r="M31" s="2"/>
      <c r="N31" s="2"/>
      <c r="O31" s="2"/>
    </row>
    <row r="32" spans="2:15" ht="15">
      <c r="B32" s="460" t="s">
        <v>46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</row>
    <row r="33" spans="2:17" ht="12.75" customHeight="1" thickBo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9"/>
      <c r="Q33" s="9"/>
    </row>
    <row r="34" spans="2:17" ht="60.75" thickBot="1">
      <c r="B34" s="176" t="s">
        <v>47</v>
      </c>
      <c r="C34" s="177"/>
      <c r="D34" s="178"/>
      <c r="E34" s="41" t="s">
        <v>439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9"/>
      <c r="Q34" s="9"/>
    </row>
    <row r="35" spans="2:19" ht="15">
      <c r="B35" s="42"/>
      <c r="C35" s="43"/>
      <c r="D35" s="43"/>
      <c r="E35" s="4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9"/>
      <c r="Q35" s="9"/>
      <c r="R35" s="9"/>
      <c r="S35" s="9"/>
    </row>
    <row r="36" spans="16:19" ht="15.75" thickBot="1">
      <c r="P36" s="9"/>
      <c r="Q36" s="9"/>
      <c r="R36" s="9"/>
      <c r="S36" s="9"/>
    </row>
    <row r="37" spans="2:19" ht="30">
      <c r="B37" s="44" t="s">
        <v>48</v>
      </c>
      <c r="C37" s="45" t="s">
        <v>49</v>
      </c>
      <c r="D37" s="45" t="s">
        <v>50</v>
      </c>
      <c r="E37" s="46" t="s">
        <v>51</v>
      </c>
      <c r="P37" s="9"/>
      <c r="Q37" s="9"/>
      <c r="R37" s="9"/>
      <c r="S37" s="9"/>
    </row>
    <row r="38" spans="2:19" ht="15">
      <c r="B38" s="47"/>
      <c r="C38" s="48"/>
      <c r="D38" s="48"/>
      <c r="E38" s="49"/>
      <c r="P38" s="9"/>
      <c r="Q38" s="9"/>
      <c r="R38" s="9"/>
      <c r="S38" s="9"/>
    </row>
    <row r="39" spans="2:19" ht="15">
      <c r="B39" s="47"/>
      <c r="C39" s="48"/>
      <c r="D39" s="48"/>
      <c r="E39" s="49"/>
      <c r="P39" s="9"/>
      <c r="Q39" s="9"/>
      <c r="R39" s="9"/>
      <c r="S39" s="9"/>
    </row>
    <row r="40" spans="2:19" ht="15">
      <c r="B40" s="47"/>
      <c r="C40" s="48"/>
      <c r="D40" s="48"/>
      <c r="E40" s="49"/>
      <c r="P40" s="9"/>
      <c r="Q40" s="9"/>
      <c r="R40" s="9"/>
      <c r="S40" s="9"/>
    </row>
    <row r="41" spans="2:19" ht="15">
      <c r="B41" s="50"/>
      <c r="C41" s="50"/>
      <c r="D41" s="50"/>
      <c r="E41" s="50"/>
      <c r="P41" s="9"/>
      <c r="Q41" s="9"/>
      <c r="R41" s="9"/>
      <c r="S41" s="9"/>
    </row>
    <row r="42" spans="2:19" ht="15">
      <c r="B42" s="9"/>
      <c r="C42" s="9"/>
      <c r="D42" s="9"/>
      <c r="E42" s="9"/>
      <c r="P42" s="9"/>
      <c r="Q42" s="9"/>
      <c r="R42" s="9"/>
      <c r="S42" s="9"/>
    </row>
    <row r="43" spans="2:19" ht="15">
      <c r="B43" s="9"/>
      <c r="C43" s="9"/>
      <c r="D43" s="9"/>
      <c r="E43" s="9"/>
      <c r="P43" s="9"/>
      <c r="Q43" s="9"/>
      <c r="R43" s="9"/>
      <c r="S43" s="9"/>
    </row>
    <row r="44" spans="2:19" ht="17.25">
      <c r="B44" s="18" t="s">
        <v>52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9"/>
      <c r="O44" s="19"/>
      <c r="P44" s="9"/>
      <c r="Q44" s="9"/>
      <c r="R44" s="9"/>
      <c r="S44" s="9"/>
    </row>
    <row r="45" spans="2:19" ht="15.75" thickBot="1">
      <c r="B45" s="179" t="s">
        <v>53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9"/>
      <c r="O45" s="19"/>
      <c r="P45" s="9"/>
      <c r="Q45" s="9"/>
      <c r="R45" s="9"/>
      <c r="S45" s="9"/>
    </row>
    <row r="46" spans="2:50" ht="15">
      <c r="B46" s="23" t="s">
        <v>26</v>
      </c>
      <c r="C46" s="24" t="s">
        <v>27</v>
      </c>
      <c r="D46" s="24" t="s">
        <v>28</v>
      </c>
      <c r="E46" s="24" t="s">
        <v>29</v>
      </c>
      <c r="F46" s="24" t="s">
        <v>30</v>
      </c>
      <c r="G46" s="24" t="s">
        <v>31</v>
      </c>
      <c r="H46" s="24" t="s">
        <v>32</v>
      </c>
      <c r="I46" s="24" t="s">
        <v>33</v>
      </c>
      <c r="J46" s="24" t="s">
        <v>34</v>
      </c>
      <c r="K46" s="456" t="s">
        <v>35</v>
      </c>
      <c r="L46" s="456"/>
      <c r="M46" s="456"/>
      <c r="N46" s="9"/>
      <c r="O46" s="9"/>
      <c r="P46" s="85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85"/>
      <c r="AV46" s="85"/>
      <c r="AW46" s="85"/>
      <c r="AX46" s="85"/>
    </row>
    <row r="47" spans="2:50" ht="15">
      <c r="B47" s="25"/>
      <c r="C47" s="26"/>
      <c r="D47" s="26"/>
      <c r="E47" s="26"/>
      <c r="F47" s="26"/>
      <c r="G47" s="26"/>
      <c r="H47" s="26"/>
      <c r="I47" s="26"/>
      <c r="J47" s="26"/>
      <c r="K47" s="65"/>
      <c r="L47" s="27"/>
      <c r="M47" s="28"/>
      <c r="N47" s="9"/>
      <c r="O47" s="9"/>
      <c r="P47" s="85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85"/>
      <c r="AV47" s="85"/>
      <c r="AW47" s="85"/>
      <c r="AX47" s="85"/>
    </row>
    <row r="48" spans="2:50" s="2" customFormat="1" ht="15">
      <c r="B48" s="25"/>
      <c r="C48" s="26"/>
      <c r="D48" s="26"/>
      <c r="E48" s="26"/>
      <c r="F48" s="26"/>
      <c r="G48" s="26"/>
      <c r="H48" s="26"/>
      <c r="I48" s="26"/>
      <c r="J48" s="26"/>
      <c r="K48" s="258"/>
      <c r="L48" s="311"/>
      <c r="M48" s="306"/>
      <c r="N48" s="9"/>
      <c r="O48" s="9"/>
      <c r="P48" s="85"/>
      <c r="Q48" s="84"/>
      <c r="R48" s="321"/>
      <c r="S48" s="84"/>
      <c r="T48" s="84"/>
      <c r="U48" s="321"/>
      <c r="V48" s="84"/>
      <c r="W48" s="84"/>
      <c r="X48" s="321"/>
      <c r="Y48" s="84"/>
      <c r="Z48" s="84"/>
      <c r="AA48" s="321"/>
      <c r="AB48" s="84"/>
      <c r="AC48" s="84"/>
      <c r="AD48" s="84"/>
      <c r="AE48" s="84"/>
      <c r="AF48" s="84"/>
      <c r="AG48" s="84"/>
      <c r="AH48" s="84"/>
      <c r="AI48" s="84"/>
      <c r="AJ48" s="321"/>
      <c r="AK48" s="84"/>
      <c r="AL48" s="84"/>
      <c r="AM48" s="321"/>
      <c r="AN48" s="84"/>
      <c r="AO48" s="84"/>
      <c r="AP48" s="321"/>
      <c r="AQ48" s="84"/>
      <c r="AR48" s="84"/>
      <c r="AS48" s="321"/>
      <c r="AT48" s="84"/>
      <c r="AU48" s="322"/>
      <c r="AV48" s="322"/>
      <c r="AW48" s="322"/>
      <c r="AX48" s="322"/>
    </row>
    <row r="49" spans="2:50" s="2" customFormat="1" ht="15.75" thickBot="1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  <c r="N49" s="9"/>
      <c r="O49" s="9"/>
      <c r="P49" s="85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</row>
    <row r="50" spans="2:15" ht="15">
      <c r="B50" s="22"/>
      <c r="C50" s="9"/>
      <c r="D50" s="9"/>
      <c r="E50" s="9"/>
      <c r="F50" s="9"/>
      <c r="G50" s="9"/>
      <c r="H50" s="9"/>
      <c r="I50" s="9"/>
      <c r="J50" s="9"/>
      <c r="K50" s="27"/>
      <c r="L50" s="27"/>
      <c r="M50" s="28"/>
      <c r="N50" s="9"/>
      <c r="O50" s="9"/>
    </row>
    <row r="51" spans="2:15" ht="15">
      <c r="B51" s="22"/>
      <c r="C51" s="9"/>
      <c r="D51" s="9"/>
      <c r="E51" s="9"/>
      <c r="F51" s="9"/>
      <c r="G51" s="9"/>
      <c r="H51" s="9"/>
      <c r="I51" s="9"/>
      <c r="J51" s="9"/>
      <c r="K51" s="27"/>
      <c r="L51" s="27"/>
      <c r="M51" s="28"/>
      <c r="N51" s="9"/>
      <c r="O51" s="9"/>
    </row>
    <row r="52" spans="2:15" ht="12.75" customHeight="1">
      <c r="B52" s="33" t="s">
        <v>40</v>
      </c>
      <c r="C52" s="9"/>
      <c r="D52" s="9"/>
      <c r="E52" s="9"/>
      <c r="F52" s="9"/>
      <c r="G52" s="9"/>
      <c r="H52" s="9"/>
      <c r="I52" s="9"/>
      <c r="J52" s="9"/>
      <c r="K52" s="34"/>
      <c r="L52" s="34"/>
      <c r="M52" s="34"/>
      <c r="N52" s="9"/>
      <c r="O52" s="9"/>
    </row>
    <row r="53" spans="2:15" ht="15">
      <c r="B53" s="22" t="s">
        <v>41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ht="15">
      <c r="B54" s="22" t="s">
        <v>42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ht="15">
      <c r="B55" s="9" t="s">
        <v>43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7"/>
      <c r="O55" s="37"/>
    </row>
    <row r="56" spans="2:15" ht="15">
      <c r="B56" s="9" t="s">
        <v>44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  <c r="O56" s="2"/>
    </row>
    <row r="57" spans="2:15" ht="15">
      <c r="B57" s="9" t="s">
        <v>45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0"/>
      <c r="O57" s="20"/>
    </row>
    <row r="58" spans="2:15" ht="15">
      <c r="B58" s="22"/>
      <c r="D58" s="9"/>
      <c r="E58" s="9"/>
      <c r="F58" s="9"/>
      <c r="G58" s="9"/>
      <c r="H58" s="9"/>
      <c r="I58" s="9"/>
      <c r="J58" s="9"/>
      <c r="K58" s="9"/>
      <c r="L58" s="9"/>
      <c r="M58" s="9"/>
      <c r="N58" s="40"/>
      <c r="O58" s="40"/>
    </row>
    <row r="59" spans="2:15" ht="15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40"/>
      <c r="O59" s="40"/>
    </row>
    <row r="60" spans="2:15" ht="15">
      <c r="B60" s="2"/>
      <c r="C60" s="2"/>
      <c r="D60" s="2"/>
      <c r="E60" s="38"/>
      <c r="F60" s="38"/>
      <c r="G60" s="38"/>
      <c r="H60" s="38"/>
      <c r="I60" s="38"/>
      <c r="J60" s="38"/>
      <c r="K60" s="2"/>
      <c r="L60" s="2"/>
      <c r="M60" s="2"/>
      <c r="N60" s="40"/>
      <c r="O60" s="40"/>
    </row>
    <row r="61" spans="2:13" ht="15">
      <c r="B61" s="51" t="s">
        <v>54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5.75" thickBo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2:13" ht="60.75" thickBot="1">
      <c r="B63" s="176" t="s">
        <v>55</v>
      </c>
      <c r="C63" s="177"/>
      <c r="D63" s="178"/>
      <c r="E63" s="41" t="s">
        <v>249</v>
      </c>
      <c r="F63" s="40"/>
      <c r="G63" s="40"/>
      <c r="H63" s="40"/>
      <c r="I63" s="40"/>
      <c r="J63" s="40"/>
      <c r="K63" s="40"/>
      <c r="L63" s="40"/>
      <c r="M63" s="40"/>
    </row>
    <row r="64" spans="2:13" ht="15">
      <c r="B64" s="42"/>
      <c r="C64" s="43"/>
      <c r="D64" s="43"/>
      <c r="E64" s="43"/>
      <c r="F64" s="40"/>
      <c r="G64" s="40"/>
      <c r="H64" s="40"/>
      <c r="I64" s="40"/>
      <c r="J64" s="40"/>
      <c r="K64" s="40"/>
      <c r="L64" s="40"/>
      <c r="M64" s="40"/>
    </row>
    <row r="65" ht="15.75" thickBot="1">
      <c r="B65" s="52"/>
    </row>
    <row r="66" spans="2:5" ht="30">
      <c r="B66" s="44" t="s">
        <v>48</v>
      </c>
      <c r="C66" s="45" t="s">
        <v>49</v>
      </c>
      <c r="D66" s="45" t="s">
        <v>56</v>
      </c>
      <c r="E66" s="46" t="s">
        <v>51</v>
      </c>
    </row>
    <row r="67" spans="2:5" ht="15">
      <c r="B67" s="53"/>
      <c r="C67" s="54"/>
      <c r="D67" s="54"/>
      <c r="E67" s="55"/>
    </row>
    <row r="68" spans="2:5" ht="15">
      <c r="B68" s="25"/>
      <c r="C68" s="26"/>
      <c r="D68" s="26"/>
      <c r="E68" s="29"/>
    </row>
    <row r="69" spans="2:5" ht="15.75" thickBot="1">
      <c r="B69" s="30"/>
      <c r="C69" s="31"/>
      <c r="D69" s="31"/>
      <c r="E69" s="32"/>
    </row>
    <row r="72" spans="2:4" ht="15">
      <c r="B72" s="2"/>
      <c r="C72" s="2"/>
      <c r="D72" s="2"/>
    </row>
    <row r="73" spans="2:4" ht="15">
      <c r="B73" s="2"/>
      <c r="C73" s="2"/>
      <c r="D73" s="2"/>
    </row>
  </sheetData>
  <sheetProtection selectLockedCells="1" selectUnlockedCells="1"/>
  <mergeCells count="28">
    <mergeCell ref="AC46:AE46"/>
    <mergeCell ref="AF46:AH46"/>
    <mergeCell ref="AI46:AK46"/>
    <mergeCell ref="AL46:AN46"/>
    <mergeCell ref="AO46:AQ46"/>
    <mergeCell ref="AR46:AT46"/>
    <mergeCell ref="K46:M46"/>
    <mergeCell ref="Q46:S46"/>
    <mergeCell ref="T46:V46"/>
    <mergeCell ref="W46:Y46"/>
    <mergeCell ref="Z46:AB46"/>
    <mergeCell ref="B32:O32"/>
    <mergeCell ref="B1:M1"/>
    <mergeCell ref="B3:M3"/>
    <mergeCell ref="B4:M4"/>
    <mergeCell ref="B6:M6"/>
    <mergeCell ref="K7:M7"/>
    <mergeCell ref="N7:P7"/>
    <mergeCell ref="AI7:AK7"/>
    <mergeCell ref="AL7:AN7"/>
    <mergeCell ref="AO7:AQ7"/>
    <mergeCell ref="AR7:AT7"/>
    <mergeCell ref="Q7:S7"/>
    <mergeCell ref="T7:V7"/>
    <mergeCell ref="W7:Y7"/>
    <mergeCell ref="Z7:AB7"/>
    <mergeCell ref="AC7:AE7"/>
    <mergeCell ref="AF7:AH7"/>
  </mergeCells>
  <printOptions/>
  <pageMargins left="0.7" right="0.7" top="0.75" bottom="0.75" header="0.3" footer="0.3"/>
  <pageSetup fitToHeight="1" fitToWidth="1"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="91" zoomScaleNormal="91" zoomScalePageLayoutView="0" workbookViewId="0" topLeftCell="V1">
      <selection activeCell="AE7" sqref="AE7"/>
    </sheetView>
  </sheetViews>
  <sheetFormatPr defaultColWidth="9.140625" defaultRowHeight="12.75"/>
  <cols>
    <col min="1" max="1" width="25.421875" style="1" customWidth="1"/>
    <col min="2" max="2" width="25.7109375" style="1" customWidth="1"/>
    <col min="3" max="3" width="27.00390625" style="1" customWidth="1"/>
    <col min="4" max="4" width="21.140625" style="1" customWidth="1"/>
    <col min="5" max="5" width="25.7109375" style="1" customWidth="1"/>
    <col min="6" max="6" width="21.28125" style="1" customWidth="1"/>
    <col min="7" max="7" width="22.421875" style="1" customWidth="1"/>
    <col min="8" max="8" width="27.57421875" style="1" customWidth="1"/>
    <col min="9" max="9" width="25.00390625" style="1" customWidth="1"/>
    <col min="10" max="10" width="19.421875" style="1" customWidth="1"/>
    <col min="11" max="11" width="49.00390625" style="1" customWidth="1"/>
    <col min="12" max="12" width="20.00390625" style="1" customWidth="1"/>
    <col min="13" max="13" width="23.7109375" style="1" customWidth="1"/>
    <col min="14" max="14" width="29.28125" style="1" customWidth="1"/>
    <col min="15" max="15" width="15.140625" style="1" customWidth="1"/>
    <col min="16" max="16" width="24.57421875" style="1" customWidth="1"/>
    <col min="17" max="17" width="15.7109375" style="1" customWidth="1"/>
    <col min="18" max="18" width="27.140625" style="1" customWidth="1"/>
    <col min="19" max="19" width="23.57421875" style="1" customWidth="1"/>
    <col min="20" max="20" width="28.421875" style="1" customWidth="1"/>
    <col min="21" max="21" width="17.57421875" style="1" customWidth="1"/>
    <col min="22" max="22" width="15.00390625" style="1" customWidth="1"/>
    <col min="23" max="23" width="31.28125" style="1" customWidth="1"/>
    <col min="24" max="24" width="13.421875" style="1" customWidth="1"/>
    <col min="25" max="25" width="32.421875" style="1" customWidth="1"/>
    <col min="26" max="26" width="18.421875" style="1" customWidth="1"/>
    <col min="27" max="27" width="26.0039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1" customFormat="1" ht="15">
      <c r="A1" s="457" t="s">
        <v>22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56"/>
      <c r="N1" s="56"/>
      <c r="O1" s="56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457" t="s">
        <v>57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56"/>
      <c r="N3" s="56"/>
      <c r="O3" s="56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457" t="s">
        <v>58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56"/>
      <c r="N4" s="56"/>
      <c r="O4" s="56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12.75" customHeight="1">
      <c r="A5" s="39"/>
      <c r="B5" s="463" t="s">
        <v>59</v>
      </c>
      <c r="C5" s="463"/>
      <c r="D5" s="463" t="s">
        <v>60</v>
      </c>
      <c r="E5" s="463"/>
      <c r="F5" s="463" t="s">
        <v>61</v>
      </c>
      <c r="G5" s="463"/>
      <c r="H5" s="463" t="s">
        <v>62</v>
      </c>
      <c r="I5" s="463"/>
      <c r="J5" s="463" t="s">
        <v>63</v>
      </c>
      <c r="K5" s="463"/>
      <c r="L5" s="463" t="s">
        <v>64</v>
      </c>
      <c r="M5" s="463"/>
      <c r="N5" s="463" t="s">
        <v>65</v>
      </c>
      <c r="O5" s="463"/>
      <c r="P5" s="463" t="s">
        <v>66</v>
      </c>
      <c r="Q5" s="463"/>
      <c r="R5" s="463" t="s">
        <v>67</v>
      </c>
      <c r="S5" s="463"/>
      <c r="T5" s="463" t="s">
        <v>68</v>
      </c>
      <c r="U5" s="463"/>
      <c r="V5" s="463" t="s">
        <v>69</v>
      </c>
      <c r="W5" s="463"/>
      <c r="X5" s="463" t="s">
        <v>70</v>
      </c>
      <c r="Y5" s="463"/>
      <c r="Z5" s="463" t="s">
        <v>71</v>
      </c>
      <c r="AA5" s="463"/>
      <c r="AB5" s="463" t="s">
        <v>72</v>
      </c>
      <c r="AC5" s="463"/>
      <c r="AH5" s="9"/>
    </row>
    <row r="6" spans="1:34" ht="30">
      <c r="A6" s="39" t="s">
        <v>73</v>
      </c>
      <c r="B6" s="57" t="s">
        <v>74</v>
      </c>
      <c r="C6" s="57" t="s">
        <v>75</v>
      </c>
      <c r="D6" s="57" t="s">
        <v>74</v>
      </c>
      <c r="E6" s="57" t="s">
        <v>75</v>
      </c>
      <c r="F6" s="57" t="s">
        <v>74</v>
      </c>
      <c r="G6" s="57" t="s">
        <v>75</v>
      </c>
      <c r="H6" s="57" t="s">
        <v>74</v>
      </c>
      <c r="I6" s="57" t="s">
        <v>75</v>
      </c>
      <c r="J6" s="57" t="s">
        <v>74</v>
      </c>
      <c r="K6" s="57" t="s">
        <v>75</v>
      </c>
      <c r="L6" s="57" t="s">
        <v>74</v>
      </c>
      <c r="M6" s="57" t="s">
        <v>75</v>
      </c>
      <c r="N6" s="57" t="s">
        <v>74</v>
      </c>
      <c r="O6" s="57" t="s">
        <v>75</v>
      </c>
      <c r="P6" s="57" t="s">
        <v>74</v>
      </c>
      <c r="Q6" s="57" t="s">
        <v>75</v>
      </c>
      <c r="R6" s="57" t="s">
        <v>74</v>
      </c>
      <c r="S6" s="57" t="s">
        <v>75</v>
      </c>
      <c r="T6" s="57" t="s">
        <v>74</v>
      </c>
      <c r="U6" s="57" t="s">
        <v>75</v>
      </c>
      <c r="V6" s="57" t="s">
        <v>74</v>
      </c>
      <c r="W6" s="57" t="s">
        <v>75</v>
      </c>
      <c r="X6" s="57" t="s">
        <v>74</v>
      </c>
      <c r="Y6" s="57" t="s">
        <v>75</v>
      </c>
      <c r="Z6" s="57" t="s">
        <v>74</v>
      </c>
      <c r="AA6" s="57" t="s">
        <v>75</v>
      </c>
      <c r="AB6" s="57" t="s">
        <v>74</v>
      </c>
      <c r="AC6" s="57" t="s">
        <v>75</v>
      </c>
      <c r="AH6" s="9"/>
    </row>
    <row r="7" spans="1:34" ht="15">
      <c r="A7" s="58" t="s">
        <v>76</v>
      </c>
      <c r="B7" s="62">
        <v>440</v>
      </c>
      <c r="C7" s="62" t="s">
        <v>293</v>
      </c>
      <c r="D7" s="62">
        <v>389</v>
      </c>
      <c r="E7" s="62" t="s">
        <v>293</v>
      </c>
      <c r="F7" s="62">
        <v>385</v>
      </c>
      <c r="G7" s="62" t="s">
        <v>293</v>
      </c>
      <c r="H7" s="62">
        <v>489</v>
      </c>
      <c r="I7" s="62" t="s">
        <v>293</v>
      </c>
      <c r="J7" s="62">
        <v>440</v>
      </c>
      <c r="K7" s="62" t="s">
        <v>293</v>
      </c>
      <c r="L7" s="62">
        <v>426</v>
      </c>
      <c r="M7" s="62" t="s">
        <v>293</v>
      </c>
      <c r="N7" s="62">
        <v>350</v>
      </c>
      <c r="O7" s="62" t="s">
        <v>293</v>
      </c>
      <c r="P7" s="62">
        <v>365</v>
      </c>
      <c r="Q7" s="62" t="s">
        <v>293</v>
      </c>
      <c r="R7" s="62">
        <v>390</v>
      </c>
      <c r="S7" s="62" t="s">
        <v>293</v>
      </c>
      <c r="T7" s="62">
        <v>310</v>
      </c>
      <c r="U7" s="62" t="s">
        <v>293</v>
      </c>
      <c r="V7" s="62">
        <v>390</v>
      </c>
      <c r="W7" s="62" t="s">
        <v>293</v>
      </c>
      <c r="X7" s="62">
        <v>307</v>
      </c>
      <c r="Y7" s="62" t="s">
        <v>293</v>
      </c>
      <c r="Z7" s="62">
        <f>B7+D7+F7+H7+J7+L7+N7+P7+R7+T7+V7+X7</f>
        <v>4681</v>
      </c>
      <c r="AA7" s="62" t="s">
        <v>293</v>
      </c>
      <c r="AB7" s="62">
        <f>Z7/12</f>
        <v>390.0833333333333</v>
      </c>
      <c r="AC7" s="62" t="s">
        <v>293</v>
      </c>
      <c r="AH7" s="9"/>
    </row>
    <row r="8" spans="1:34" ht="15">
      <c r="A8" s="58" t="s">
        <v>77</v>
      </c>
      <c r="B8" s="466" t="s">
        <v>331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8"/>
      <c r="AH8" s="9"/>
    </row>
    <row r="9" spans="1:34" ht="15">
      <c r="A9" s="58" t="s">
        <v>78</v>
      </c>
      <c r="B9" s="469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1"/>
      <c r="AH9" s="9"/>
    </row>
    <row r="10" spans="1:34" ht="15">
      <c r="A10" s="58" t="s">
        <v>79</v>
      </c>
      <c r="B10" s="469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1"/>
      <c r="AH10" s="9"/>
    </row>
    <row r="11" spans="1:34" ht="15">
      <c r="A11" s="58" t="s">
        <v>80</v>
      </c>
      <c r="B11" s="469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1"/>
      <c r="AH11" s="9"/>
    </row>
    <row r="12" spans="1:34" ht="15">
      <c r="A12" s="58" t="s">
        <v>81</v>
      </c>
      <c r="B12" s="472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4"/>
      <c r="AH12" s="9"/>
    </row>
    <row r="13" spans="2:34" ht="15">
      <c r="B13" s="56"/>
      <c r="C13" s="56"/>
      <c r="D13" s="56"/>
      <c r="E13" s="56"/>
      <c r="F13" s="56"/>
      <c r="G13" s="56"/>
      <c r="H13" s="56"/>
      <c r="J13" s="56"/>
      <c r="K13" s="56"/>
      <c r="L13" s="56"/>
      <c r="M13" s="56"/>
      <c r="N13" s="56"/>
      <c r="O13" s="56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82</v>
      </c>
      <c r="B14" s="56"/>
      <c r="C14" s="56"/>
      <c r="D14" s="204"/>
      <c r="E14" s="204"/>
      <c r="F14" s="204"/>
      <c r="G14" s="204"/>
      <c r="H14" s="204"/>
      <c r="I14" s="205"/>
      <c r="J14" s="56"/>
      <c r="K14" s="56"/>
      <c r="L14" s="56"/>
      <c r="M14" s="56"/>
      <c r="N14" s="56"/>
      <c r="O14" s="56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2:34" ht="15">
      <c r="B15" s="56"/>
      <c r="C15" s="56"/>
      <c r="D15" s="56"/>
      <c r="E15" s="56"/>
      <c r="F15" s="56"/>
      <c r="G15" s="56"/>
      <c r="H15" s="56"/>
      <c r="J15" s="56"/>
      <c r="K15" s="56"/>
      <c r="L15" s="56"/>
      <c r="M15" s="56"/>
      <c r="N15" s="56"/>
      <c r="O15" s="56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2:34" ht="15">
      <c r="B16" s="56"/>
      <c r="C16" s="56"/>
      <c r="D16" s="56"/>
      <c r="E16" s="56"/>
      <c r="F16" s="56"/>
      <c r="G16" s="56"/>
      <c r="H16" s="56"/>
      <c r="J16" s="56"/>
      <c r="K16" s="56"/>
      <c r="L16" s="56"/>
      <c r="M16" s="56"/>
      <c r="N16" s="56"/>
      <c r="O16" s="56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2:34" ht="15">
      <c r="B17" s="56"/>
      <c r="C17" s="56"/>
      <c r="D17" s="56"/>
      <c r="E17" s="56"/>
      <c r="F17" s="56"/>
      <c r="G17" s="56"/>
      <c r="H17" s="56"/>
      <c r="J17" s="56"/>
      <c r="K17" s="56"/>
      <c r="L17" s="56"/>
      <c r="M17" s="56"/>
      <c r="N17" s="56"/>
      <c r="O17" s="56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1:34" ht="15">
      <c r="A18" s="457" t="s">
        <v>83</v>
      </c>
      <c r="B18" s="457"/>
      <c r="C18" s="457"/>
      <c r="D18" s="457"/>
      <c r="E18" s="457"/>
      <c r="F18" s="457"/>
      <c r="G18" s="457"/>
      <c r="H18" s="457"/>
      <c r="I18" s="457"/>
      <c r="J18" s="56"/>
      <c r="K18" s="56"/>
      <c r="L18" s="56"/>
      <c r="M18" s="56"/>
      <c r="N18" s="56"/>
      <c r="O18" s="5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457" t="s">
        <v>84</v>
      </c>
      <c r="B19" s="457"/>
      <c r="C19" s="457"/>
      <c r="D19" s="457"/>
      <c r="E19" s="457"/>
      <c r="F19" s="457"/>
      <c r="G19" s="457"/>
      <c r="H19" s="457"/>
      <c r="I19" s="457"/>
      <c r="J19" s="56"/>
      <c r="K19" s="56"/>
      <c r="L19" s="56"/>
      <c r="M19" s="56"/>
      <c r="N19" s="56"/>
      <c r="O19" s="5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20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 t="s">
        <v>85</v>
      </c>
      <c r="B21" s="56">
        <v>2019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20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 customHeight="1">
      <c r="A23" s="20" t="s">
        <v>86</v>
      </c>
      <c r="B23" s="56"/>
      <c r="C23" s="56"/>
      <c r="D23" s="459" t="s">
        <v>87</v>
      </c>
      <c r="E23" s="459"/>
      <c r="F23" s="459"/>
      <c r="G23" s="459" t="s">
        <v>88</v>
      </c>
      <c r="H23" s="459"/>
      <c r="I23" s="459"/>
      <c r="J23" s="56"/>
      <c r="K23" s="56"/>
      <c r="L23" s="56"/>
      <c r="M23" s="56"/>
      <c r="N23" s="56"/>
      <c r="O23" s="5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ht="60">
      <c r="A24" s="60" t="s">
        <v>89</v>
      </c>
      <c r="B24" s="60" t="s">
        <v>90</v>
      </c>
      <c r="C24" s="60" t="s">
        <v>91</v>
      </c>
      <c r="D24" s="60" t="s">
        <v>92</v>
      </c>
      <c r="E24" s="60" t="s">
        <v>93</v>
      </c>
      <c r="F24" s="60" t="s">
        <v>94</v>
      </c>
      <c r="G24" s="60" t="s">
        <v>95</v>
      </c>
      <c r="H24" s="60" t="s">
        <v>96</v>
      </c>
      <c r="I24" s="60" t="s">
        <v>94</v>
      </c>
      <c r="J24" s="61"/>
      <c r="K24" s="61"/>
      <c r="L24" s="61"/>
      <c r="M24" s="61"/>
      <c r="N24" s="61"/>
      <c r="O24" s="6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ht="15">
      <c r="A25" s="58"/>
      <c r="B25" s="62" t="s">
        <v>97</v>
      </c>
      <c r="C25" s="62" t="s">
        <v>98</v>
      </c>
      <c r="D25" s="63"/>
      <c r="E25" s="63"/>
      <c r="H25" s="63" t="s">
        <v>337</v>
      </c>
      <c r="I25" s="63" t="s">
        <v>335</v>
      </c>
      <c r="J25" s="56"/>
      <c r="K25" s="56"/>
      <c r="L25" s="56"/>
      <c r="M25" s="56"/>
      <c r="N25" s="56"/>
      <c r="O25" s="5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69.75" customHeight="1">
      <c r="A26" s="27" t="s">
        <v>288</v>
      </c>
      <c r="B26" s="206" t="s">
        <v>332</v>
      </c>
      <c r="C26" s="308" t="s">
        <v>478</v>
      </c>
      <c r="D26" s="332">
        <v>3250</v>
      </c>
      <c r="E26" s="332">
        <v>8705.732</v>
      </c>
      <c r="F26" s="79">
        <v>0</v>
      </c>
      <c r="G26" s="79" t="s">
        <v>293</v>
      </c>
      <c r="H26" s="79" t="s">
        <v>293</v>
      </c>
      <c r="I26" s="79" t="s">
        <v>293</v>
      </c>
      <c r="J26" s="56"/>
      <c r="K26" s="207" t="s">
        <v>338</v>
      </c>
      <c r="L26" s="56"/>
      <c r="M26" s="56"/>
      <c r="N26" s="56"/>
      <c r="O26" s="5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8"/>
      <c r="B27" s="59"/>
      <c r="C27" s="59"/>
      <c r="D27" s="63"/>
      <c r="E27" s="63"/>
      <c r="F27" s="63"/>
      <c r="G27" s="63"/>
      <c r="H27" s="63"/>
      <c r="I27" s="63"/>
      <c r="J27" s="56"/>
      <c r="K27" s="56"/>
      <c r="L27" s="56"/>
      <c r="M27" s="56"/>
      <c r="N27" s="56"/>
      <c r="O27" s="5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27" t="s">
        <v>333</v>
      </c>
      <c r="B28" s="59" t="s">
        <v>334</v>
      </c>
      <c r="C28" s="62" t="s">
        <v>293</v>
      </c>
      <c r="D28" s="79" t="s">
        <v>293</v>
      </c>
      <c r="E28" s="79" t="s">
        <v>293</v>
      </c>
      <c r="F28" s="79" t="s">
        <v>293</v>
      </c>
      <c r="G28" s="79"/>
      <c r="H28" s="79">
        <v>172.736</v>
      </c>
      <c r="I28" s="79">
        <v>13.792</v>
      </c>
      <c r="J28" s="56"/>
      <c r="K28" s="56"/>
      <c r="L28" s="56"/>
      <c r="M28" s="56"/>
      <c r="N28" s="56"/>
      <c r="O28" s="5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58"/>
      <c r="B29" s="59"/>
      <c r="C29" s="59"/>
      <c r="D29" s="63"/>
      <c r="E29" s="63"/>
      <c r="F29" s="63"/>
      <c r="G29" s="63"/>
      <c r="H29" s="63"/>
      <c r="I29" s="63"/>
      <c r="J29" s="56"/>
      <c r="K29" s="56"/>
      <c r="L29" s="56"/>
      <c r="M29" s="56"/>
      <c r="N29" s="56"/>
      <c r="O29" s="5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58"/>
      <c r="B30" s="59"/>
      <c r="C30" s="59"/>
      <c r="D30" s="63"/>
      <c r="E30" s="63"/>
      <c r="F30" s="63"/>
      <c r="G30" s="63"/>
      <c r="H30" s="63"/>
      <c r="I30" s="63"/>
      <c r="J30" s="56"/>
      <c r="K30" s="56"/>
      <c r="L30" s="56"/>
      <c r="M30" s="56"/>
      <c r="N30" s="56"/>
      <c r="O30" s="5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20"/>
      <c r="B31" s="56"/>
      <c r="C31" s="64" t="s">
        <v>99</v>
      </c>
      <c r="D31" s="63"/>
      <c r="E31" s="63"/>
      <c r="F31" s="63"/>
      <c r="G31" s="63"/>
      <c r="H31" s="63"/>
      <c r="I31" s="63"/>
      <c r="J31" s="56"/>
      <c r="K31" s="56"/>
      <c r="L31" s="56"/>
      <c r="M31" s="56"/>
      <c r="N31" s="56"/>
      <c r="O31" s="5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>
      <c r="A32" s="2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">
      <c r="A33" s="20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68" customFormat="1" ht="33.75" customHeight="1">
      <c r="A34" s="60" t="s">
        <v>100</v>
      </c>
      <c r="B34" s="65" t="s">
        <v>101</v>
      </c>
      <c r="C34" s="464" t="s">
        <v>102</v>
      </c>
      <c r="D34" s="464"/>
      <c r="E34" s="464"/>
      <c r="F34" s="464"/>
      <c r="G34" s="464"/>
      <c r="H34" s="464"/>
      <c r="I34" s="464"/>
      <c r="J34" s="66"/>
      <c r="K34" s="66"/>
      <c r="L34" s="66"/>
      <c r="M34" s="66"/>
      <c r="N34" s="66"/>
      <c r="O34" s="66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</row>
    <row r="35" spans="1:34" ht="15">
      <c r="A35" s="69" t="s">
        <v>103</v>
      </c>
      <c r="B35" s="68">
        <v>751.412</v>
      </c>
      <c r="C35" s="465" t="s">
        <v>336</v>
      </c>
      <c r="D35" s="465"/>
      <c r="E35" s="465"/>
      <c r="F35" s="465"/>
      <c r="G35" s="465"/>
      <c r="H35" s="465"/>
      <c r="I35" s="465"/>
      <c r="J35" s="56"/>
      <c r="K35" s="56"/>
      <c r="L35" s="56"/>
      <c r="M35" s="56"/>
      <c r="N35" s="56"/>
      <c r="O35" s="5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69"/>
      <c r="B36" s="62"/>
      <c r="C36" s="465"/>
      <c r="D36" s="465"/>
      <c r="E36" s="465"/>
      <c r="F36" s="465"/>
      <c r="G36" s="465"/>
      <c r="H36" s="465"/>
      <c r="I36" s="465"/>
      <c r="J36" s="56"/>
      <c r="K36" s="56"/>
      <c r="L36" s="56"/>
      <c r="M36" s="56"/>
      <c r="N36" s="56"/>
      <c r="O36" s="5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20"/>
      <c r="B37" s="56"/>
      <c r="C37" s="66"/>
      <c r="D37" s="66"/>
      <c r="E37" s="66"/>
      <c r="F37" s="66"/>
      <c r="G37" s="66"/>
      <c r="H37" s="66"/>
      <c r="I37" s="66"/>
      <c r="J37" s="56"/>
      <c r="K37" s="56"/>
      <c r="L37" s="56"/>
      <c r="M37" s="56"/>
      <c r="N37" s="56"/>
      <c r="O37" s="5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20" t="s">
        <v>104</v>
      </c>
      <c r="B38" s="56"/>
      <c r="C38" s="66"/>
      <c r="D38" s="66"/>
      <c r="E38" s="66"/>
      <c r="F38" s="66"/>
      <c r="G38" s="66"/>
      <c r="H38" s="66"/>
      <c r="I38" s="66"/>
      <c r="J38" s="56"/>
      <c r="K38" s="56"/>
      <c r="L38" s="56"/>
      <c r="M38" s="56"/>
      <c r="N38" s="56"/>
      <c r="O38" s="5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6" t="s">
        <v>105</v>
      </c>
      <c r="B39" s="56"/>
      <c r="C39" s="66"/>
      <c r="D39" s="66"/>
      <c r="E39" s="66"/>
      <c r="F39" s="66"/>
      <c r="G39" s="66"/>
      <c r="H39" s="66"/>
      <c r="I39" s="66"/>
      <c r="J39" s="56"/>
      <c r="K39" s="56"/>
      <c r="L39" s="56"/>
      <c r="M39" s="56"/>
      <c r="N39" s="56"/>
      <c r="O39" s="5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6" t="s">
        <v>106</v>
      </c>
      <c r="B40" s="56"/>
      <c r="C40" s="66"/>
      <c r="D40" s="66"/>
      <c r="E40" s="66"/>
      <c r="F40" s="66"/>
      <c r="G40" s="66"/>
      <c r="H40" s="66"/>
      <c r="I40" s="66"/>
      <c r="J40" s="56"/>
      <c r="K40" s="56"/>
      <c r="L40" s="56"/>
      <c r="M40" s="56"/>
      <c r="N40" s="56"/>
      <c r="O40" s="5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6" t="s">
        <v>107</v>
      </c>
      <c r="B41" s="56"/>
      <c r="C41" s="66"/>
      <c r="D41" s="66"/>
      <c r="E41" s="66"/>
      <c r="F41" s="66"/>
      <c r="G41" s="66"/>
      <c r="H41" s="66"/>
      <c r="I41" s="66"/>
      <c r="J41" s="56"/>
      <c r="K41" s="56"/>
      <c r="L41" s="56"/>
      <c r="M41" s="56"/>
      <c r="N41" s="56"/>
      <c r="O41" s="5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6" t="s">
        <v>108</v>
      </c>
      <c r="B42" s="56"/>
      <c r="C42" s="66"/>
      <c r="D42" s="66"/>
      <c r="E42" s="66"/>
      <c r="F42" s="66"/>
      <c r="G42" s="66"/>
      <c r="H42" s="66"/>
      <c r="I42" s="66"/>
      <c r="J42" s="56"/>
      <c r="K42" s="56"/>
      <c r="L42" s="56"/>
      <c r="M42" s="56"/>
      <c r="N42" s="56"/>
      <c r="O42" s="5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6" t="s">
        <v>109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6" t="s">
        <v>110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6" t="s">
        <v>111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6" t="s">
        <v>112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20" t="s">
        <v>113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47.25">
      <c r="A50" s="60" t="s">
        <v>114</v>
      </c>
      <c r="B50" s="60" t="s">
        <v>115</v>
      </c>
      <c r="C50" s="60" t="s">
        <v>116</v>
      </c>
      <c r="D50" s="60" t="s">
        <v>117</v>
      </c>
      <c r="E50" s="60" t="s">
        <v>118</v>
      </c>
      <c r="F50" s="60" t="s">
        <v>119</v>
      </c>
      <c r="G50" s="60" t="s">
        <v>120</v>
      </c>
      <c r="H50" s="56"/>
      <c r="I50" s="56"/>
      <c r="J50" s="56"/>
      <c r="K50" s="56"/>
      <c r="L50" s="56"/>
      <c r="M50" s="56"/>
      <c r="N50" s="56"/>
      <c r="O50" s="5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60">
      <c r="A51" s="27" t="s">
        <v>288</v>
      </c>
      <c r="B51" s="206" t="s">
        <v>332</v>
      </c>
      <c r="C51" s="333">
        <v>8705.732</v>
      </c>
      <c r="D51" s="65"/>
      <c r="E51" s="65" t="s">
        <v>339</v>
      </c>
      <c r="F51" s="65" t="s">
        <v>480</v>
      </c>
      <c r="G51" s="65"/>
      <c r="H51" s="56"/>
      <c r="I51" s="56"/>
      <c r="J51" s="56"/>
      <c r="K51" s="56"/>
      <c r="L51" s="56"/>
      <c r="M51" s="56"/>
      <c r="N51" s="56"/>
      <c r="O51" s="5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33">
      <c r="A52" s="27" t="s">
        <v>333</v>
      </c>
      <c r="B52" s="59" t="s">
        <v>334</v>
      </c>
      <c r="C52" s="65"/>
      <c r="D52" s="65">
        <v>910.356</v>
      </c>
      <c r="E52" s="65"/>
      <c r="F52" s="65"/>
      <c r="G52" s="65" t="s">
        <v>479</v>
      </c>
      <c r="H52" s="56"/>
      <c r="I52" s="56"/>
      <c r="J52" s="56"/>
      <c r="K52" s="56"/>
      <c r="L52" s="56"/>
      <c r="M52" s="56"/>
      <c r="N52" s="56"/>
      <c r="O52" s="5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44.25" customHeight="1">
      <c r="A53" s="62" t="s">
        <v>121</v>
      </c>
      <c r="B53" s="62"/>
      <c r="C53" s="369">
        <f>C51</f>
        <v>8705.732</v>
      </c>
      <c r="D53" s="62">
        <f>D52</f>
        <v>910.356</v>
      </c>
      <c r="E53" s="62"/>
      <c r="F53" s="62">
        <v>271.04</v>
      </c>
      <c r="G53" s="62">
        <v>28.34</v>
      </c>
      <c r="H53" s="56"/>
      <c r="I53" s="56"/>
      <c r="J53" s="56"/>
      <c r="K53" s="56"/>
      <c r="L53" s="56"/>
      <c r="M53" s="56"/>
      <c r="N53" s="56"/>
      <c r="O53" s="5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66"/>
      <c r="B54" s="66"/>
      <c r="C54" s="56"/>
      <c r="D54" s="56"/>
      <c r="E54" s="6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>
      <c r="A55" s="20" t="s">
        <v>104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>
      <c r="A56" s="56" t="s">
        <v>122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>
      <c r="A57" s="56" t="s">
        <v>123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6" t="s">
        <v>124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56" t="s">
        <v>125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2"/>
      <c r="B60" s="2"/>
      <c r="C60" s="2"/>
      <c r="D60" s="2"/>
      <c r="E60" s="2"/>
      <c r="F60" s="2"/>
      <c r="G60" s="2"/>
      <c r="H60" s="2"/>
      <c r="I60" s="56"/>
      <c r="J60" s="56"/>
      <c r="K60" s="56"/>
      <c r="L60" s="56"/>
      <c r="M60" s="56"/>
      <c r="N60" s="56"/>
      <c r="O60" s="5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2"/>
      <c r="B61" s="2"/>
      <c r="C61" s="2"/>
      <c r="D61" s="2"/>
      <c r="E61" s="2"/>
      <c r="F61" s="2"/>
      <c r="G61" s="2"/>
      <c r="H61" s="2"/>
      <c r="I61" s="56"/>
      <c r="J61" s="56"/>
      <c r="K61" s="56"/>
      <c r="L61" s="56"/>
      <c r="M61" s="56"/>
      <c r="N61" s="56"/>
      <c r="O61" s="5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70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</sheetData>
  <sheetProtection selectLockedCells="1" selectUnlockedCells="1"/>
  <mergeCells count="25">
    <mergeCell ref="AB5:AC5"/>
    <mergeCell ref="A18:I18"/>
    <mergeCell ref="A19:I19"/>
    <mergeCell ref="D23:F23"/>
    <mergeCell ref="G23:I23"/>
    <mergeCell ref="N5:O5"/>
    <mergeCell ref="B8:AC12"/>
    <mergeCell ref="F5:G5"/>
    <mergeCell ref="J5:K5"/>
    <mergeCell ref="C34:I34"/>
    <mergeCell ref="C35:I35"/>
    <mergeCell ref="P5:Q5"/>
    <mergeCell ref="C36:I36"/>
    <mergeCell ref="R5:S5"/>
    <mergeCell ref="Z5:AA5"/>
    <mergeCell ref="T5:U5"/>
    <mergeCell ref="V5:W5"/>
    <mergeCell ref="X5:Y5"/>
    <mergeCell ref="A1:L1"/>
    <mergeCell ref="A3:L3"/>
    <mergeCell ref="A4:L4"/>
    <mergeCell ref="B5:C5"/>
    <mergeCell ref="D5:E5"/>
    <mergeCell ref="H5:I5"/>
    <mergeCell ref="L5:M5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8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95" zoomScaleNormal="95" zoomScalePageLayoutView="0" workbookViewId="0" topLeftCell="A46">
      <selection activeCell="B82" sqref="B82"/>
    </sheetView>
  </sheetViews>
  <sheetFormatPr defaultColWidth="9.140625" defaultRowHeight="12.75"/>
  <cols>
    <col min="1" max="1" width="26.140625" style="1" customWidth="1"/>
    <col min="2" max="2" width="22.140625" style="1" customWidth="1"/>
    <col min="3" max="3" width="20.7109375" style="1" customWidth="1"/>
    <col min="4" max="4" width="18.57421875" style="1" customWidth="1"/>
    <col min="5" max="5" width="17.8515625" style="1" customWidth="1"/>
    <col min="6" max="6" width="19.140625" style="1" customWidth="1"/>
    <col min="7" max="7" width="17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457" t="s">
        <v>22</v>
      </c>
      <c r="B1" s="457"/>
      <c r="C1" s="457"/>
      <c r="D1" s="457"/>
      <c r="E1" s="457"/>
      <c r="F1" s="457"/>
      <c r="G1" s="457"/>
      <c r="H1" s="18"/>
      <c r="I1" s="18"/>
      <c r="J1" s="18"/>
      <c r="K1" s="18"/>
      <c r="L1" s="18"/>
    </row>
    <row r="2" spans="1:11" ht="15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457" t="s">
        <v>126</v>
      </c>
      <c r="B3" s="457"/>
      <c r="C3" s="457"/>
      <c r="D3" s="457"/>
      <c r="E3" s="457"/>
      <c r="F3" s="457"/>
      <c r="G3" s="457"/>
      <c r="H3" s="18"/>
      <c r="I3" s="18"/>
      <c r="J3" s="18"/>
      <c r="K3" s="18"/>
    </row>
    <row r="4" spans="1:9" ht="15">
      <c r="A4" s="66"/>
      <c r="B4" s="66"/>
      <c r="C4" s="66"/>
      <c r="D4" s="66"/>
      <c r="E4" s="66"/>
      <c r="F4" s="66"/>
      <c r="G4" s="66"/>
      <c r="H4" s="56"/>
      <c r="I4" s="56"/>
    </row>
    <row r="5" spans="1:7" ht="15">
      <c r="A5" s="480" t="s">
        <v>127</v>
      </c>
      <c r="B5" s="480"/>
      <c r="C5" s="480"/>
      <c r="D5" s="480"/>
      <c r="E5" s="480"/>
      <c r="F5" s="480"/>
      <c r="G5" s="480"/>
    </row>
    <row r="6" spans="1:7" ht="45.75" thickBot="1">
      <c r="A6" s="71" t="s">
        <v>128</v>
      </c>
      <c r="B6" s="71" t="s">
        <v>129</v>
      </c>
      <c r="C6" s="72" t="s">
        <v>130</v>
      </c>
      <c r="D6" s="66"/>
      <c r="E6" s="195"/>
      <c r="F6" s="195"/>
      <c r="G6" s="195"/>
    </row>
    <row r="7" spans="1:7" ht="18">
      <c r="A7" s="73" t="s">
        <v>468</v>
      </c>
      <c r="B7" s="119">
        <v>350</v>
      </c>
      <c r="C7" s="182">
        <v>24</v>
      </c>
      <c r="D7" s="66"/>
      <c r="E7" s="195"/>
      <c r="F7" s="195"/>
      <c r="G7" s="195"/>
    </row>
    <row r="8" spans="1:7" ht="18.75" thickBot="1">
      <c r="A8" s="74" t="s">
        <v>469</v>
      </c>
      <c r="B8" s="80">
        <v>220</v>
      </c>
      <c r="C8" s="81">
        <v>16</v>
      </c>
      <c r="D8" s="66"/>
      <c r="E8" s="195"/>
      <c r="F8" s="195"/>
      <c r="G8" s="195"/>
    </row>
    <row r="9" spans="1:7" ht="15">
      <c r="A9" s="66"/>
      <c r="B9" s="66"/>
      <c r="C9" s="66"/>
      <c r="D9" s="66"/>
      <c r="E9" s="66"/>
      <c r="F9" s="194"/>
      <c r="G9" s="195"/>
    </row>
    <row r="10" spans="1:10" ht="15">
      <c r="A10" s="480" t="s">
        <v>260</v>
      </c>
      <c r="B10" s="480"/>
      <c r="C10" s="480"/>
      <c r="D10" s="480"/>
      <c r="E10" s="480"/>
      <c r="F10" s="480"/>
      <c r="G10" s="480"/>
      <c r="H10" s="9"/>
      <c r="J10" s="76"/>
    </row>
    <row r="11" spans="1:7" ht="15">
      <c r="A11" s="196"/>
      <c r="B11" s="14"/>
      <c r="C11" s="14"/>
      <c r="D11" s="475" t="s">
        <v>489</v>
      </c>
      <c r="E11" s="475"/>
      <c r="F11" s="475"/>
      <c r="G11" s="475"/>
    </row>
    <row r="12" spans="1:7" ht="60">
      <c r="A12" s="44" t="s">
        <v>128</v>
      </c>
      <c r="B12" s="45" t="s">
        <v>132</v>
      </c>
      <c r="C12" s="46" t="s">
        <v>475</v>
      </c>
      <c r="D12" s="44" t="s">
        <v>134</v>
      </c>
      <c r="E12" s="45" t="s">
        <v>135</v>
      </c>
      <c r="F12" s="45" t="s">
        <v>263</v>
      </c>
      <c r="G12" s="45" t="s">
        <v>137</v>
      </c>
    </row>
    <row r="13" spans="1:7" ht="15">
      <c r="A13" s="478" t="s">
        <v>477</v>
      </c>
      <c r="B13" s="62" t="s">
        <v>261</v>
      </c>
      <c r="C13" s="77">
        <v>3.5</v>
      </c>
      <c r="D13" s="479">
        <v>453</v>
      </c>
      <c r="E13" s="197">
        <f>($D$13*F13*$B$7*$C$7)/(1000000)</f>
        <v>2.8539</v>
      </c>
      <c r="F13" s="77">
        <v>0.75</v>
      </c>
      <c r="G13" s="181">
        <f>(F13/C13)*100</f>
        <v>21.428571428571427</v>
      </c>
    </row>
    <row r="14" spans="1:7" ht="15">
      <c r="A14" s="478"/>
      <c r="B14" s="62" t="s">
        <v>262</v>
      </c>
      <c r="C14" s="77">
        <v>5.5</v>
      </c>
      <c r="D14" s="479"/>
      <c r="E14" s="197">
        <f>($D$13*F14*$B$7*$C$7)/(1000000)</f>
        <v>4.414032</v>
      </c>
      <c r="F14" s="77">
        <v>1.16</v>
      </c>
      <c r="G14" s="181">
        <f>(F14/C14)*100</f>
        <v>21.09090909090909</v>
      </c>
    </row>
    <row r="15" spans="1:7" ht="18">
      <c r="A15" s="478"/>
      <c r="B15" s="79" t="s">
        <v>341</v>
      </c>
      <c r="C15" s="77">
        <v>5</v>
      </c>
      <c r="D15" s="479"/>
      <c r="E15" s="197">
        <f>($D$13*F15*$B$7*$C$7)/(1000000)</f>
        <v>4.718448</v>
      </c>
      <c r="F15" s="77">
        <v>1.24</v>
      </c>
      <c r="G15" s="181">
        <f>(F15/C15)*100</f>
        <v>24.8</v>
      </c>
    </row>
    <row r="16" spans="1:7" ht="18">
      <c r="A16" s="478"/>
      <c r="B16" s="79" t="s">
        <v>342</v>
      </c>
      <c r="C16" s="77">
        <v>50.5</v>
      </c>
      <c r="D16" s="479"/>
      <c r="E16" s="197">
        <f>($D$13*F16*$B$7*$C$7)/(1000000)</f>
        <v>2.168964</v>
      </c>
      <c r="F16" s="77">
        <v>0.57</v>
      </c>
      <c r="G16" s="181">
        <f>(F16/C16)*100</f>
        <v>1.1287128712871286</v>
      </c>
    </row>
    <row r="17" spans="1:7" ht="18">
      <c r="A17" s="478"/>
      <c r="B17" s="79" t="s">
        <v>343</v>
      </c>
      <c r="C17" s="77">
        <v>10</v>
      </c>
      <c r="D17" s="479"/>
      <c r="E17" s="197">
        <f>($D$13*F17*$B$7*$C$7)/(1000000)</f>
        <v>3.42468</v>
      </c>
      <c r="F17" s="77">
        <v>0.9</v>
      </c>
      <c r="G17" s="181">
        <f>(F17/C17)*100</f>
        <v>9</v>
      </c>
    </row>
    <row r="18" spans="1:11" ht="15">
      <c r="A18" s="195"/>
      <c r="B18" s="195"/>
      <c r="C18" s="84"/>
      <c r="D18" s="195"/>
      <c r="E18" s="195"/>
      <c r="F18" s="198"/>
      <c r="G18" s="195"/>
      <c r="I18" s="76"/>
      <c r="J18" s="76"/>
      <c r="K18" s="76"/>
    </row>
    <row r="19" spans="1:11" ht="15.75" thickBot="1">
      <c r="A19" s="195"/>
      <c r="B19" s="195"/>
      <c r="C19" s="195"/>
      <c r="D19" s="195"/>
      <c r="E19" s="195"/>
      <c r="F19" s="198"/>
      <c r="G19" s="195"/>
      <c r="I19" s="76"/>
      <c r="J19" s="76"/>
      <c r="K19" s="76"/>
    </row>
    <row r="20" spans="1:11" ht="12.75" customHeight="1" thickBot="1">
      <c r="A20" s="195"/>
      <c r="B20" s="195"/>
      <c r="C20" s="195"/>
      <c r="D20" s="475" t="s">
        <v>490</v>
      </c>
      <c r="E20" s="475"/>
      <c r="F20" s="475"/>
      <c r="G20" s="475"/>
      <c r="I20" s="76"/>
      <c r="J20" s="76"/>
      <c r="K20" s="76"/>
    </row>
    <row r="21" spans="1:7" ht="60">
      <c r="A21" s="44" t="s">
        <v>128</v>
      </c>
      <c r="B21" s="45" t="s">
        <v>132</v>
      </c>
      <c r="C21" s="46" t="s">
        <v>476</v>
      </c>
      <c r="D21" s="44" t="s">
        <v>134</v>
      </c>
      <c r="E21" s="45" t="s">
        <v>135</v>
      </c>
      <c r="F21" s="45" t="s">
        <v>136</v>
      </c>
      <c r="G21" s="45" t="s">
        <v>137</v>
      </c>
    </row>
    <row r="22" spans="1:7" ht="15">
      <c r="A22" s="478" t="s">
        <v>473</v>
      </c>
      <c r="B22" s="62" t="s">
        <v>261</v>
      </c>
      <c r="C22" s="77">
        <v>3.5</v>
      </c>
      <c r="D22" s="481">
        <v>530</v>
      </c>
      <c r="E22" s="197">
        <f>($D$22*F22*$B$7*$C$7)/(1000000)</f>
        <v>3.160919999999999</v>
      </c>
      <c r="F22" s="77">
        <v>0.71</v>
      </c>
      <c r="G22" s="181">
        <f>(F22/C22)*100</f>
        <v>20.285714285714285</v>
      </c>
    </row>
    <row r="23" spans="1:7" ht="15">
      <c r="A23" s="478"/>
      <c r="B23" s="62" t="s">
        <v>262</v>
      </c>
      <c r="C23" s="77">
        <v>5.5</v>
      </c>
      <c r="D23" s="481"/>
      <c r="E23" s="197">
        <f>($D$22*F23*$B$7*$C$7)/(1000000)</f>
        <v>3.87324</v>
      </c>
      <c r="F23" s="77">
        <v>0.87</v>
      </c>
      <c r="G23" s="181">
        <f>(F23/C23)*100</f>
        <v>15.818181818181817</v>
      </c>
    </row>
    <row r="24" spans="1:7" ht="18">
      <c r="A24" s="478"/>
      <c r="B24" s="79" t="s">
        <v>341</v>
      </c>
      <c r="C24" s="77">
        <v>5</v>
      </c>
      <c r="D24" s="481"/>
      <c r="E24" s="197">
        <f>($D$22*F24*$B$7*$C$7)/(1000000)</f>
        <v>5.921160000000001</v>
      </c>
      <c r="F24" s="77">
        <v>1.33</v>
      </c>
      <c r="G24" s="181">
        <f>(F24/C24)*100</f>
        <v>26.6</v>
      </c>
    </row>
    <row r="25" spans="1:7" ht="18">
      <c r="A25" s="478"/>
      <c r="B25" s="79" t="s">
        <v>342</v>
      </c>
      <c r="C25" s="77">
        <v>50.5</v>
      </c>
      <c r="D25" s="481"/>
      <c r="E25" s="197">
        <f>($D$22*F25*$B$7*$C$7)/(1000000)</f>
        <v>2.49312</v>
      </c>
      <c r="F25" s="77">
        <v>0.56</v>
      </c>
      <c r="G25" s="181">
        <f>(F25/C25)*100</f>
        <v>1.108910891089109</v>
      </c>
    </row>
    <row r="26" spans="1:7" ht="18">
      <c r="A26" s="478"/>
      <c r="B26" s="79" t="s">
        <v>343</v>
      </c>
      <c r="C26" s="77">
        <v>10</v>
      </c>
      <c r="D26" s="481"/>
      <c r="E26" s="197">
        <f>($D$22*F26*$B$7*$C$7)/(1000000)</f>
        <v>4.18488</v>
      </c>
      <c r="F26" s="77">
        <v>0.94</v>
      </c>
      <c r="G26" s="181">
        <f>(F26/C26)*100</f>
        <v>9.4</v>
      </c>
    </row>
    <row r="27" spans="1:7" ht="15">
      <c r="A27" s="195"/>
      <c r="B27" s="195"/>
      <c r="C27" s="195"/>
      <c r="D27" s="195"/>
      <c r="E27" s="195"/>
      <c r="F27" s="195"/>
      <c r="G27" s="195"/>
    </row>
    <row r="28" spans="1:7" ht="15">
      <c r="A28" s="195"/>
      <c r="B28" s="195"/>
      <c r="C28" s="195"/>
      <c r="D28" s="195"/>
      <c r="E28" s="195"/>
      <c r="F28" s="195"/>
      <c r="G28" s="195"/>
    </row>
    <row r="29" spans="1:7" ht="15.75" thickBot="1">
      <c r="A29" s="195"/>
      <c r="B29" s="195"/>
      <c r="C29" s="195"/>
      <c r="D29" s="195"/>
      <c r="E29" s="195"/>
      <c r="F29" s="195"/>
      <c r="G29" s="195"/>
    </row>
    <row r="30" spans="1:7" ht="15.75" thickBot="1">
      <c r="A30" s="195"/>
      <c r="B30" s="195"/>
      <c r="C30" s="195"/>
      <c r="D30" s="475" t="s">
        <v>491</v>
      </c>
      <c r="E30" s="475"/>
      <c r="F30" s="475"/>
      <c r="G30" s="475"/>
    </row>
    <row r="31" spans="1:7" ht="60">
      <c r="A31" s="44" t="s">
        <v>128</v>
      </c>
      <c r="B31" s="45" t="s">
        <v>132</v>
      </c>
      <c r="C31" s="46" t="s">
        <v>475</v>
      </c>
      <c r="D31" s="44" t="s">
        <v>134</v>
      </c>
      <c r="E31" s="45" t="s">
        <v>135</v>
      </c>
      <c r="F31" s="45" t="s">
        <v>136</v>
      </c>
      <c r="G31" s="45" t="s">
        <v>137</v>
      </c>
    </row>
    <row r="32" spans="1:7" ht="15">
      <c r="A32" s="476" t="s">
        <v>470</v>
      </c>
      <c r="B32" s="62" t="s">
        <v>261</v>
      </c>
      <c r="C32" s="77">
        <v>8.5</v>
      </c>
      <c r="D32" s="477">
        <v>88023</v>
      </c>
      <c r="E32" s="197">
        <f>($D$32*F32*$B$7*$C$7)/(1000000)</f>
        <v>754.1810640000001</v>
      </c>
      <c r="F32" s="79">
        <v>1.02</v>
      </c>
      <c r="G32" s="181">
        <f>(F32/C32)*100</f>
        <v>12</v>
      </c>
    </row>
    <row r="33" spans="1:7" ht="15">
      <c r="A33" s="476"/>
      <c r="B33" s="62" t="s">
        <v>262</v>
      </c>
      <c r="C33" s="77">
        <v>8.5</v>
      </c>
      <c r="D33" s="477"/>
      <c r="E33" s="197">
        <f>($D$32*F33*$B$7*$C$7)/(1000000)</f>
        <v>458.423784</v>
      </c>
      <c r="F33" s="79">
        <v>0.62</v>
      </c>
      <c r="G33" s="181">
        <f>(F33/C33)*100</f>
        <v>7.294117647058823</v>
      </c>
    </row>
    <row r="34" spans="1:7" ht="18">
      <c r="A34" s="476"/>
      <c r="B34" s="79" t="s">
        <v>341</v>
      </c>
      <c r="C34" s="77">
        <v>8.5</v>
      </c>
      <c r="D34" s="477"/>
      <c r="E34" s="197">
        <f>($D$32*F34*$B$7*$C$7)/(1000000)</f>
        <v>946.423296</v>
      </c>
      <c r="F34" s="79">
        <v>1.28</v>
      </c>
      <c r="G34" s="181">
        <f>(F34/C34)*100</f>
        <v>15.058823529411766</v>
      </c>
    </row>
    <row r="35" spans="1:7" ht="15.75" thickBot="1">
      <c r="A35" s="195"/>
      <c r="B35" s="195"/>
      <c r="C35" s="195"/>
      <c r="D35" s="195"/>
      <c r="E35" s="195"/>
      <c r="F35" s="195"/>
      <c r="G35" s="195"/>
    </row>
    <row r="36" spans="1:7" ht="15.75" thickBot="1">
      <c r="A36" s="195"/>
      <c r="B36" s="195"/>
      <c r="C36" s="195"/>
      <c r="D36" s="475" t="s">
        <v>492</v>
      </c>
      <c r="E36" s="475"/>
      <c r="F36" s="475"/>
      <c r="G36" s="475"/>
    </row>
    <row r="37" spans="1:7" ht="60">
      <c r="A37" s="44" t="s">
        <v>128</v>
      </c>
      <c r="B37" s="45" t="s">
        <v>132</v>
      </c>
      <c r="C37" s="46" t="s">
        <v>475</v>
      </c>
      <c r="D37" s="44" t="s">
        <v>134</v>
      </c>
      <c r="E37" s="45" t="s">
        <v>135</v>
      </c>
      <c r="F37" s="45" t="s">
        <v>136</v>
      </c>
      <c r="G37" s="45" t="s">
        <v>137</v>
      </c>
    </row>
    <row r="38" spans="1:7" ht="15">
      <c r="A38" s="476" t="s">
        <v>471</v>
      </c>
      <c r="B38" s="62" t="s">
        <v>261</v>
      </c>
      <c r="C38" s="77">
        <v>8.5</v>
      </c>
      <c r="D38" s="477">
        <v>87227</v>
      </c>
      <c r="E38" s="197">
        <f>($D$38*F38*$B$7*$C$7)/(1000000)</f>
        <v>783.996276</v>
      </c>
      <c r="F38" s="79">
        <v>1.07</v>
      </c>
      <c r="G38" s="181">
        <f>(F38/C38)*100</f>
        <v>12.588235294117647</v>
      </c>
    </row>
    <row r="39" spans="1:7" ht="15">
      <c r="A39" s="476"/>
      <c r="B39" s="62" t="s">
        <v>262</v>
      </c>
      <c r="C39" s="77">
        <v>8.5</v>
      </c>
      <c r="D39" s="477"/>
      <c r="E39" s="197">
        <f>($D$38*F39*$B$7*$C$7)/(1000000)</f>
        <v>512.8947599999999</v>
      </c>
      <c r="F39" s="79">
        <v>0.7</v>
      </c>
      <c r="G39" s="181">
        <f>(F39/C39)*100</f>
        <v>8.235294117647058</v>
      </c>
    </row>
    <row r="40" spans="1:7" ht="18">
      <c r="A40" s="476"/>
      <c r="B40" s="79" t="s">
        <v>341</v>
      </c>
      <c r="C40" s="77">
        <v>8.5</v>
      </c>
      <c r="D40" s="477"/>
      <c r="E40" s="197">
        <f>($D$38*F40*$B$7*$C$7)/(1000000)</f>
        <v>1509.376008</v>
      </c>
      <c r="F40" s="79">
        <v>2.06</v>
      </c>
      <c r="G40" s="181">
        <f>(F40/C40)*100</f>
        <v>24.23529411764706</v>
      </c>
    </row>
    <row r="41" spans="1:7" ht="15">
      <c r="A41" s="195"/>
      <c r="B41" s="195"/>
      <c r="C41" s="195"/>
      <c r="D41" s="195"/>
      <c r="E41" s="195"/>
      <c r="F41" s="195"/>
      <c r="G41" s="195"/>
    </row>
    <row r="42" spans="1:7" ht="15.75" thickBot="1">
      <c r="A42" s="195"/>
      <c r="B42" s="195"/>
      <c r="C42" s="195"/>
      <c r="D42" s="195"/>
      <c r="E42" s="195"/>
      <c r="F42" s="195"/>
      <c r="G42" s="195"/>
    </row>
    <row r="43" spans="1:7" ht="15.75" thickBot="1">
      <c r="A43" s="196"/>
      <c r="B43" s="14"/>
      <c r="C43" s="14"/>
      <c r="D43" s="475" t="s">
        <v>493</v>
      </c>
      <c r="E43" s="475"/>
      <c r="F43" s="475"/>
      <c r="G43" s="475"/>
    </row>
    <row r="44" spans="1:7" ht="75">
      <c r="A44" s="44" t="s">
        <v>128</v>
      </c>
      <c r="B44" s="45" t="s">
        <v>132</v>
      </c>
      <c r="C44" s="46" t="s">
        <v>133</v>
      </c>
      <c r="D44" s="44" t="s">
        <v>134</v>
      </c>
      <c r="E44" s="45" t="s">
        <v>135</v>
      </c>
      <c r="F44" s="45" t="s">
        <v>263</v>
      </c>
      <c r="G44" s="45" t="s">
        <v>137</v>
      </c>
    </row>
    <row r="45" spans="1:7" ht="15">
      <c r="A45" s="478" t="s">
        <v>472</v>
      </c>
      <c r="B45" s="62" t="s">
        <v>261</v>
      </c>
      <c r="C45" s="77">
        <v>3.5</v>
      </c>
      <c r="D45" s="479">
        <v>412</v>
      </c>
      <c r="E45" s="197">
        <f>($D$45*F45*$B$7*$C$7)/(1000000)</f>
        <v>1.9034400000000005</v>
      </c>
      <c r="F45" s="77">
        <v>0.55</v>
      </c>
      <c r="G45" s="181">
        <f>(F45/C45)*100</f>
        <v>15.714285714285717</v>
      </c>
    </row>
    <row r="46" spans="1:7" ht="15">
      <c r="A46" s="478"/>
      <c r="B46" s="62" t="s">
        <v>262</v>
      </c>
      <c r="C46" s="77">
        <v>5.5</v>
      </c>
      <c r="D46" s="479"/>
      <c r="E46" s="197">
        <f>($D$45*F46*$B$7*$C$7)/(1000000)</f>
        <v>3.11472</v>
      </c>
      <c r="F46" s="77">
        <v>0.9</v>
      </c>
      <c r="G46" s="181">
        <f>(F46/C46)*100</f>
        <v>16.363636363636363</v>
      </c>
    </row>
    <row r="47" spans="1:7" ht="18">
      <c r="A47" s="478"/>
      <c r="B47" s="79" t="s">
        <v>341</v>
      </c>
      <c r="C47" s="77">
        <v>5</v>
      </c>
      <c r="D47" s="479"/>
      <c r="E47" s="197">
        <f>($D$45*F47*$B$7*$C$7)/(1000000)</f>
        <v>3.668448</v>
      </c>
      <c r="F47" s="77">
        <v>1.06</v>
      </c>
      <c r="G47" s="181">
        <f>(F47/C47)*100</f>
        <v>21.200000000000003</v>
      </c>
    </row>
    <row r="48" spans="1:7" ht="18">
      <c r="A48" s="478"/>
      <c r="B48" s="79" t="s">
        <v>342</v>
      </c>
      <c r="C48" s="77">
        <v>50.5</v>
      </c>
      <c r="D48" s="479"/>
      <c r="E48" s="197">
        <f>($D$45*F48*$B$7*$C$7)/(1000000)</f>
        <v>4.256784</v>
      </c>
      <c r="F48" s="77">
        <v>1.23</v>
      </c>
      <c r="G48" s="181">
        <f>(F48/C48)*100</f>
        <v>2.4356435643564356</v>
      </c>
    </row>
    <row r="49" spans="1:7" ht="18">
      <c r="A49" s="478"/>
      <c r="B49" s="79" t="s">
        <v>343</v>
      </c>
      <c r="C49" s="77">
        <v>10</v>
      </c>
      <c r="D49" s="479"/>
      <c r="E49" s="197">
        <f>($D$45*F49*$B$7*$C$7)/(1000000)</f>
        <v>1.834224</v>
      </c>
      <c r="F49" s="77">
        <v>0.53</v>
      </c>
      <c r="G49" s="181">
        <f>(F49/C49)*100</f>
        <v>5.300000000000001</v>
      </c>
    </row>
    <row r="50" spans="1:7" ht="15.75" thickBot="1">
      <c r="A50" s="195"/>
      <c r="B50" s="195"/>
      <c r="C50" s="195"/>
      <c r="D50" s="195"/>
      <c r="E50" s="195"/>
      <c r="F50" s="195"/>
      <c r="G50" s="195"/>
    </row>
    <row r="51" spans="1:7" ht="15.75" thickBot="1">
      <c r="A51" s="196"/>
      <c r="B51" s="14"/>
      <c r="C51" s="14"/>
      <c r="D51" s="475" t="s">
        <v>494</v>
      </c>
      <c r="E51" s="475"/>
      <c r="F51" s="475"/>
      <c r="G51" s="475"/>
    </row>
    <row r="52" spans="1:7" ht="60">
      <c r="A52" s="44" t="s">
        <v>128</v>
      </c>
      <c r="B52" s="45" t="s">
        <v>132</v>
      </c>
      <c r="C52" s="46" t="s">
        <v>475</v>
      </c>
      <c r="D52" s="44" t="s">
        <v>134</v>
      </c>
      <c r="E52" s="45" t="s">
        <v>135</v>
      </c>
      <c r="F52" s="45" t="s">
        <v>263</v>
      </c>
      <c r="G52" s="45" t="s">
        <v>137</v>
      </c>
    </row>
    <row r="53" spans="1:7" ht="15">
      <c r="A53" s="478" t="s">
        <v>473</v>
      </c>
      <c r="B53" s="62" t="s">
        <v>261</v>
      </c>
      <c r="C53" s="77">
        <v>3.5</v>
      </c>
      <c r="D53" s="479">
        <v>432</v>
      </c>
      <c r="E53" s="197">
        <f>($D$53*F53*$B$7*$C$7)/(1000000)</f>
        <v>1.8144</v>
      </c>
      <c r="F53" s="77">
        <v>0.5</v>
      </c>
      <c r="G53" s="181">
        <f>(F53/C53)*100</f>
        <v>14.285714285714285</v>
      </c>
    </row>
    <row r="54" spans="1:7" ht="15">
      <c r="A54" s="478"/>
      <c r="B54" s="62" t="s">
        <v>262</v>
      </c>
      <c r="C54" s="77">
        <v>5.5</v>
      </c>
      <c r="D54" s="479"/>
      <c r="E54" s="197">
        <f>($D$53*F54*$B$7*$C$7)/(1000000)</f>
        <v>3.737664</v>
      </c>
      <c r="F54" s="77">
        <v>1.03</v>
      </c>
      <c r="G54" s="181">
        <f>(F54/C54)*100</f>
        <v>18.72727272727273</v>
      </c>
    </row>
    <row r="55" spans="1:7" ht="18">
      <c r="A55" s="478"/>
      <c r="B55" s="79" t="s">
        <v>341</v>
      </c>
      <c r="C55" s="77">
        <v>5</v>
      </c>
      <c r="D55" s="479"/>
      <c r="E55" s="197">
        <f>($D$53*F55*$B$7*$C$7)/(1000000)</f>
        <v>3.483648</v>
      </c>
      <c r="F55" s="77">
        <v>0.96</v>
      </c>
      <c r="G55" s="181">
        <f>(F55/C55)*100</f>
        <v>19.2</v>
      </c>
    </row>
    <row r="56" spans="1:7" ht="18">
      <c r="A56" s="478"/>
      <c r="B56" s="79" t="s">
        <v>342</v>
      </c>
      <c r="C56" s="77">
        <v>50.5</v>
      </c>
      <c r="D56" s="479"/>
      <c r="E56" s="197">
        <f>($D$53*F56*$B$7*$C$7)/(1000000)</f>
        <v>4.027968</v>
      </c>
      <c r="F56" s="77">
        <v>1.11</v>
      </c>
      <c r="G56" s="181">
        <f>(F56/C56)*100</f>
        <v>2.198019801980198</v>
      </c>
    </row>
    <row r="57" spans="1:7" ht="18">
      <c r="A57" s="478"/>
      <c r="B57" s="79" t="s">
        <v>343</v>
      </c>
      <c r="C57" s="77">
        <v>10</v>
      </c>
      <c r="D57" s="479"/>
      <c r="E57" s="197">
        <f>($D$53*F57*$B$7*$C$7)/(1000000)</f>
        <v>2.685312</v>
      </c>
      <c r="F57" s="77">
        <v>0.74</v>
      </c>
      <c r="G57" s="181">
        <f>(F57/C57)*100</f>
        <v>7.3999999999999995</v>
      </c>
    </row>
    <row r="58" spans="1:7" ht="15">
      <c r="A58" s="195"/>
      <c r="B58" s="195"/>
      <c r="C58" s="195"/>
      <c r="D58" s="195"/>
      <c r="E58" s="195"/>
      <c r="F58" s="195"/>
      <c r="G58" s="195"/>
    </row>
    <row r="59" spans="1:7" ht="15.75" thickBot="1">
      <c r="A59" s="195"/>
      <c r="B59" s="195"/>
      <c r="C59" s="195"/>
      <c r="D59" s="195"/>
      <c r="E59" s="195"/>
      <c r="F59" s="195"/>
      <c r="G59" s="195"/>
    </row>
    <row r="60" spans="1:7" ht="15.75" thickBot="1">
      <c r="A60" s="195"/>
      <c r="B60" s="195"/>
      <c r="C60" s="195"/>
      <c r="D60" s="475" t="s">
        <v>495</v>
      </c>
      <c r="E60" s="475"/>
      <c r="F60" s="475"/>
      <c r="G60" s="475"/>
    </row>
    <row r="61" spans="1:7" ht="60">
      <c r="A61" s="44" t="s">
        <v>128</v>
      </c>
      <c r="B61" s="45" t="s">
        <v>132</v>
      </c>
      <c r="C61" s="46" t="s">
        <v>476</v>
      </c>
      <c r="D61" s="44" t="s">
        <v>134</v>
      </c>
      <c r="E61" s="45" t="s">
        <v>135</v>
      </c>
      <c r="F61" s="45" t="s">
        <v>136</v>
      </c>
      <c r="G61" s="45" t="s">
        <v>137</v>
      </c>
    </row>
    <row r="62" spans="1:7" ht="15">
      <c r="A62" s="476" t="s">
        <v>470</v>
      </c>
      <c r="B62" s="62" t="s">
        <v>261</v>
      </c>
      <c r="C62" s="77">
        <v>8.5</v>
      </c>
      <c r="D62" s="477">
        <v>89158</v>
      </c>
      <c r="E62" s="197">
        <f>($D$62*F62*$B$7*$C$7)/(1000000)</f>
        <v>793.8628320000001</v>
      </c>
      <c r="F62" s="79">
        <v>1.06</v>
      </c>
      <c r="G62" s="181">
        <f>(F62/C62)*100</f>
        <v>12.470588235294118</v>
      </c>
    </row>
    <row r="63" spans="1:7" ht="15">
      <c r="A63" s="476"/>
      <c r="B63" s="62" t="s">
        <v>262</v>
      </c>
      <c r="C63" s="77">
        <v>8.5</v>
      </c>
      <c r="D63" s="477"/>
      <c r="E63" s="197">
        <f>($D$32*F63*$B$7*$C$7)/(1000000)</f>
        <v>709.817472</v>
      </c>
      <c r="F63" s="79">
        <v>0.96</v>
      </c>
      <c r="G63" s="181">
        <f>(F63/C63)*100</f>
        <v>11.294117647058822</v>
      </c>
    </row>
    <row r="64" spans="1:7" ht="18">
      <c r="A64" s="476"/>
      <c r="B64" s="79" t="s">
        <v>341</v>
      </c>
      <c r="C64" s="77">
        <v>8.5</v>
      </c>
      <c r="D64" s="477"/>
      <c r="E64" s="197">
        <f>($D$32*F64*$B$7*$C$7)/(1000000)</f>
        <v>813.33252</v>
      </c>
      <c r="F64" s="79">
        <v>1.1</v>
      </c>
      <c r="G64" s="181">
        <f>(F64/C64)*100</f>
        <v>12.941176470588237</v>
      </c>
    </row>
    <row r="65" spans="1:7" ht="15.75" thickBot="1">
      <c r="A65" s="195"/>
      <c r="B65" s="195"/>
      <c r="C65" s="77">
        <v>8.5</v>
      </c>
      <c r="D65" s="195"/>
      <c r="E65" s="195"/>
      <c r="F65" s="195"/>
      <c r="G65" s="195"/>
    </row>
    <row r="66" spans="1:7" ht="15.75" thickBot="1">
      <c r="A66" s="195"/>
      <c r="B66" s="195"/>
      <c r="C66" s="195"/>
      <c r="D66" s="475" t="s">
        <v>496</v>
      </c>
      <c r="E66" s="475"/>
      <c r="F66" s="475"/>
      <c r="G66" s="475"/>
    </row>
    <row r="67" spans="1:7" ht="60">
      <c r="A67" s="44" t="s">
        <v>128</v>
      </c>
      <c r="B67" s="45" t="s">
        <v>132</v>
      </c>
      <c r="C67" s="46" t="s">
        <v>475</v>
      </c>
      <c r="D67" s="44" t="s">
        <v>134</v>
      </c>
      <c r="E67" s="45" t="s">
        <v>135</v>
      </c>
      <c r="F67" s="45" t="s">
        <v>136</v>
      </c>
      <c r="G67" s="45" t="s">
        <v>137</v>
      </c>
    </row>
    <row r="68" spans="1:7" ht="15">
      <c r="A68" s="476" t="s">
        <v>471</v>
      </c>
      <c r="B68" s="62" t="s">
        <v>261</v>
      </c>
      <c r="C68" s="77">
        <v>8.5</v>
      </c>
      <c r="D68" s="477">
        <v>89110</v>
      </c>
      <c r="E68" s="197">
        <f>($D$68*F68*$B$7*$C$7)/(1000000)</f>
        <v>763.49448</v>
      </c>
      <c r="F68" s="79">
        <v>1.02</v>
      </c>
      <c r="G68" s="181">
        <f>(F68/C68)*100</f>
        <v>12</v>
      </c>
    </row>
    <row r="69" spans="1:7" ht="15">
      <c r="A69" s="476"/>
      <c r="B69" s="62" t="s">
        <v>262</v>
      </c>
      <c r="C69" s="77">
        <v>8.5</v>
      </c>
      <c r="D69" s="477"/>
      <c r="E69" s="197">
        <f>($D$38*F69*$B$7*$C$7)/(1000000)</f>
        <v>600.819576</v>
      </c>
      <c r="F69" s="79">
        <v>0.82</v>
      </c>
      <c r="G69" s="181">
        <f>(F69/C69)*100</f>
        <v>9.647058823529411</v>
      </c>
    </row>
    <row r="70" spans="1:7" ht="18">
      <c r="A70" s="476"/>
      <c r="B70" s="79" t="s">
        <v>341</v>
      </c>
      <c r="C70" s="77">
        <v>8.5</v>
      </c>
      <c r="D70" s="477"/>
      <c r="E70" s="197">
        <f>($D$38*F70*$B$7*$C$7)/(1000000)</f>
        <v>600.819576</v>
      </c>
      <c r="F70" s="79">
        <v>0.82</v>
      </c>
      <c r="G70" s="181">
        <f>(F70/C70)*100</f>
        <v>9.647058823529411</v>
      </c>
    </row>
    <row r="71" spans="1:7" ht="15">
      <c r="A71" s="195"/>
      <c r="B71" s="195"/>
      <c r="C71" s="195"/>
      <c r="D71" s="195"/>
      <c r="E71" s="195"/>
      <c r="F71" s="195"/>
      <c r="G71" s="195"/>
    </row>
    <row r="72" spans="1:7" ht="15">
      <c r="A72" s="195"/>
      <c r="B72" s="195"/>
      <c r="C72" s="195"/>
      <c r="D72" s="195"/>
      <c r="E72" s="195"/>
      <c r="F72" s="195"/>
      <c r="G72" s="195"/>
    </row>
    <row r="73" spans="1:7" ht="15">
      <c r="A73" s="195"/>
      <c r="B73" s="195"/>
      <c r="C73" s="195"/>
      <c r="D73" s="195"/>
      <c r="E73" s="195"/>
      <c r="F73" s="195"/>
      <c r="G73" s="195"/>
    </row>
    <row r="74" spans="1:7" ht="15">
      <c r="A74" s="195"/>
      <c r="B74" s="195"/>
      <c r="C74" s="195"/>
      <c r="D74" s="195"/>
      <c r="E74" s="195"/>
      <c r="F74" s="195"/>
      <c r="G74" s="195"/>
    </row>
    <row r="75" spans="1:7" ht="15">
      <c r="A75" s="195"/>
      <c r="B75" s="195"/>
      <c r="C75" s="195"/>
      <c r="D75" s="195"/>
      <c r="E75" s="195"/>
      <c r="F75" s="195"/>
      <c r="G75" s="195"/>
    </row>
    <row r="76" spans="1:7" ht="15">
      <c r="A76" s="195"/>
      <c r="B76" s="195"/>
      <c r="C76" s="195"/>
      <c r="D76" s="195"/>
      <c r="E76" s="195"/>
      <c r="F76" s="195"/>
      <c r="G76" s="195"/>
    </row>
    <row r="77" spans="1:7" ht="15">
      <c r="A77" s="195"/>
      <c r="B77" s="195"/>
      <c r="C77" s="195"/>
      <c r="D77" s="195"/>
      <c r="E77" s="195"/>
      <c r="F77" s="195"/>
      <c r="G77" s="195"/>
    </row>
    <row r="78" spans="1:7" ht="15">
      <c r="A78" s="195"/>
      <c r="B78" s="195"/>
      <c r="C78" s="195"/>
      <c r="D78" s="195"/>
      <c r="E78" s="195"/>
      <c r="F78" s="195"/>
      <c r="G78" s="195"/>
    </row>
    <row r="79" spans="1:7" ht="15">
      <c r="A79" s="195"/>
      <c r="B79" s="195"/>
      <c r="C79" s="195"/>
      <c r="D79" s="195"/>
      <c r="E79" s="195"/>
      <c r="F79" s="195"/>
      <c r="G79" s="195"/>
    </row>
    <row r="80" spans="1:7" ht="15">
      <c r="A80" s="195"/>
      <c r="B80" s="195"/>
      <c r="C80" s="195"/>
      <c r="D80" s="195"/>
      <c r="E80" s="195"/>
      <c r="F80" s="195"/>
      <c r="G80" s="195"/>
    </row>
    <row r="81" spans="1:7" ht="15">
      <c r="A81" s="195"/>
      <c r="B81" s="195"/>
      <c r="C81" s="195"/>
      <c r="D81" s="195"/>
      <c r="E81" s="195"/>
      <c r="F81" s="195"/>
      <c r="G81" s="195"/>
    </row>
    <row r="82" spans="1:7" ht="15">
      <c r="A82" s="195"/>
      <c r="B82" s="195"/>
      <c r="C82" s="195"/>
      <c r="D82" s="195"/>
      <c r="E82" s="195"/>
      <c r="F82" s="195"/>
      <c r="G82" s="195"/>
    </row>
    <row r="83" spans="1:7" ht="15">
      <c r="A83" s="195"/>
      <c r="B83" s="195"/>
      <c r="C83" s="195"/>
      <c r="D83" s="195"/>
      <c r="E83" s="195"/>
      <c r="F83" s="195"/>
      <c r="G83" s="195"/>
    </row>
    <row r="84" spans="1:7" ht="15">
      <c r="A84" s="195"/>
      <c r="B84" s="195"/>
      <c r="C84" s="195"/>
      <c r="D84" s="195"/>
      <c r="E84" s="195"/>
      <c r="F84" s="195"/>
      <c r="G84" s="195"/>
    </row>
    <row r="85" spans="1:7" ht="15">
      <c r="A85" s="195"/>
      <c r="B85" s="195"/>
      <c r="C85" s="195"/>
      <c r="D85" s="195"/>
      <c r="E85" s="195"/>
      <c r="F85" s="195"/>
      <c r="G85" s="195"/>
    </row>
    <row r="86" spans="1:7" ht="15">
      <c r="A86" s="195"/>
      <c r="B86" s="195"/>
      <c r="C86" s="195"/>
      <c r="D86" s="195"/>
      <c r="E86" s="195"/>
      <c r="F86" s="195"/>
      <c r="G86" s="195"/>
    </row>
    <row r="87" spans="1:7" ht="15">
      <c r="A87" s="195"/>
      <c r="B87" s="195"/>
      <c r="C87" s="195"/>
      <c r="D87" s="195"/>
      <c r="E87" s="195"/>
      <c r="F87" s="195"/>
      <c r="G87" s="195"/>
    </row>
    <row r="88" spans="1:7" ht="15">
      <c r="A88" s="195"/>
      <c r="B88" s="195"/>
      <c r="C88" s="195"/>
      <c r="D88" s="195"/>
      <c r="E88" s="195"/>
      <c r="F88" s="195"/>
      <c r="G88" s="195"/>
    </row>
    <row r="89" spans="1:7" ht="15">
      <c r="A89" s="195"/>
      <c r="B89" s="195"/>
      <c r="C89" s="195"/>
      <c r="D89" s="195"/>
      <c r="E89" s="195"/>
      <c r="F89" s="195"/>
      <c r="G89" s="195"/>
    </row>
    <row r="90" spans="1:7" ht="15">
      <c r="A90" s="195"/>
      <c r="B90" s="195"/>
      <c r="C90" s="195"/>
      <c r="D90" s="195"/>
      <c r="E90" s="195"/>
      <c r="F90" s="195"/>
      <c r="G90" s="195"/>
    </row>
    <row r="91" spans="1:7" ht="15">
      <c r="A91" s="195"/>
      <c r="B91" s="195"/>
      <c r="C91" s="195"/>
      <c r="D91" s="195"/>
      <c r="E91" s="195"/>
      <c r="F91" s="195"/>
      <c r="G91" s="195"/>
    </row>
    <row r="92" spans="1:7" ht="15">
      <c r="A92" s="195"/>
      <c r="B92" s="195"/>
      <c r="C92" s="195"/>
      <c r="D92" s="195"/>
      <c r="E92" s="195"/>
      <c r="F92" s="195"/>
      <c r="G92" s="195"/>
    </row>
    <row r="93" spans="1:7" ht="15">
      <c r="A93" s="195"/>
      <c r="B93" s="195"/>
      <c r="C93" s="195"/>
      <c r="D93" s="195"/>
      <c r="E93" s="195"/>
      <c r="F93" s="195"/>
      <c r="G93" s="195"/>
    </row>
    <row r="94" spans="1:7" ht="15">
      <c r="A94" s="195"/>
      <c r="B94" s="195"/>
      <c r="C94" s="195"/>
      <c r="D94" s="195"/>
      <c r="E94" s="195"/>
      <c r="F94" s="195"/>
      <c r="G94" s="195"/>
    </row>
    <row r="95" spans="1:7" ht="15">
      <c r="A95" s="195"/>
      <c r="B95" s="195"/>
      <c r="C95" s="195"/>
      <c r="D95" s="195"/>
      <c r="E95" s="195"/>
      <c r="F95" s="195"/>
      <c r="G95" s="195"/>
    </row>
    <row r="96" spans="1:7" ht="15">
      <c r="A96" s="195"/>
      <c r="B96" s="195"/>
      <c r="C96" s="195"/>
      <c r="D96" s="195"/>
      <c r="E96" s="195"/>
      <c r="F96" s="195"/>
      <c r="G96" s="195"/>
    </row>
    <row r="97" spans="1:7" ht="15">
      <c r="A97" s="195"/>
      <c r="B97" s="195"/>
      <c r="C97" s="195"/>
      <c r="D97" s="195"/>
      <c r="E97" s="195"/>
      <c r="F97" s="195"/>
      <c r="G97" s="195"/>
    </row>
    <row r="98" spans="1:7" ht="15">
      <c r="A98" s="195"/>
      <c r="B98" s="195"/>
      <c r="C98" s="195"/>
      <c r="D98" s="195"/>
      <c r="E98" s="195"/>
      <c r="F98" s="195"/>
      <c r="G98" s="195"/>
    </row>
    <row r="99" spans="1:7" ht="15">
      <c r="A99" s="195"/>
      <c r="B99" s="195"/>
      <c r="C99" s="195"/>
      <c r="D99" s="195"/>
      <c r="E99" s="195"/>
      <c r="F99" s="195"/>
      <c r="G99" s="195"/>
    </row>
    <row r="100" spans="1:7" ht="15">
      <c r="A100" s="195"/>
      <c r="B100" s="195"/>
      <c r="C100" s="195"/>
      <c r="D100" s="195"/>
      <c r="E100" s="195"/>
      <c r="F100" s="195"/>
      <c r="G100" s="195"/>
    </row>
    <row r="101" spans="1:7" ht="15">
      <c r="A101" s="195"/>
      <c r="B101" s="195"/>
      <c r="C101" s="195"/>
      <c r="D101" s="195"/>
      <c r="E101" s="195"/>
      <c r="F101" s="195"/>
      <c r="G101" s="195"/>
    </row>
    <row r="102" spans="1:7" ht="15">
      <c r="A102" s="195"/>
      <c r="B102" s="195"/>
      <c r="C102" s="195"/>
      <c r="D102" s="195"/>
      <c r="E102" s="195"/>
      <c r="F102" s="195"/>
      <c r="G102" s="195"/>
    </row>
    <row r="103" spans="1:7" ht="15">
      <c r="A103" s="195"/>
      <c r="B103" s="195"/>
      <c r="C103" s="195"/>
      <c r="D103" s="195"/>
      <c r="E103" s="195"/>
      <c r="F103" s="195"/>
      <c r="G103" s="195"/>
    </row>
    <row r="104" spans="1:7" ht="15">
      <c r="A104" s="195"/>
      <c r="B104" s="195"/>
      <c r="C104" s="195"/>
      <c r="D104" s="195"/>
      <c r="E104" s="195"/>
      <c r="F104" s="195"/>
      <c r="G104" s="195"/>
    </row>
    <row r="105" spans="1:7" ht="15">
      <c r="A105" s="195"/>
      <c r="B105" s="195"/>
      <c r="C105" s="195"/>
      <c r="D105" s="195"/>
      <c r="E105" s="195"/>
      <c r="F105" s="195"/>
      <c r="G105" s="195"/>
    </row>
    <row r="106" spans="1:7" ht="15">
      <c r="A106" s="195"/>
      <c r="B106" s="195"/>
      <c r="C106" s="195"/>
      <c r="D106" s="195"/>
      <c r="E106" s="195"/>
      <c r="F106" s="195"/>
      <c r="G106" s="195"/>
    </row>
    <row r="107" spans="1:7" ht="15">
      <c r="A107" s="195"/>
      <c r="B107" s="195"/>
      <c r="C107" s="195"/>
      <c r="D107" s="195"/>
      <c r="E107" s="195"/>
      <c r="F107" s="195"/>
      <c r="G107" s="195"/>
    </row>
    <row r="108" spans="1:7" ht="15">
      <c r="A108" s="195"/>
      <c r="B108" s="195"/>
      <c r="C108" s="195"/>
      <c r="D108" s="195"/>
      <c r="E108" s="195"/>
      <c r="F108" s="195"/>
      <c r="G108" s="195"/>
    </row>
    <row r="109" spans="1:7" ht="15">
      <c r="A109" s="195"/>
      <c r="B109" s="195"/>
      <c r="C109" s="195"/>
      <c r="D109" s="195"/>
      <c r="E109" s="195"/>
      <c r="F109" s="195"/>
      <c r="G109" s="195"/>
    </row>
    <row r="110" spans="1:7" ht="15">
      <c r="A110" s="195"/>
      <c r="B110" s="195"/>
      <c r="C110" s="195"/>
      <c r="D110" s="195"/>
      <c r="E110" s="195"/>
      <c r="F110" s="195"/>
      <c r="G110" s="195"/>
    </row>
    <row r="111" spans="1:7" ht="15">
      <c r="A111" s="195"/>
      <c r="B111" s="195"/>
      <c r="C111" s="195"/>
      <c r="D111" s="195"/>
      <c r="E111" s="195"/>
      <c r="F111" s="195"/>
      <c r="G111" s="195"/>
    </row>
    <row r="112" spans="1:7" ht="15">
      <c r="A112" s="195"/>
      <c r="B112" s="195"/>
      <c r="C112" s="195"/>
      <c r="D112" s="195"/>
      <c r="E112" s="195"/>
      <c r="F112" s="195"/>
      <c r="G112" s="195"/>
    </row>
    <row r="113" spans="1:7" ht="15">
      <c r="A113" s="195"/>
      <c r="B113" s="195"/>
      <c r="C113" s="195"/>
      <c r="D113" s="195"/>
      <c r="E113" s="195"/>
      <c r="F113" s="195"/>
      <c r="G113" s="195"/>
    </row>
    <row r="114" spans="1:7" ht="15">
      <c r="A114" s="195"/>
      <c r="B114" s="195"/>
      <c r="C114" s="195"/>
      <c r="D114" s="195"/>
      <c r="E114" s="195"/>
      <c r="F114" s="195"/>
      <c r="G114" s="195"/>
    </row>
    <row r="115" spans="1:7" ht="15">
      <c r="A115" s="195"/>
      <c r="B115" s="195"/>
      <c r="C115" s="195"/>
      <c r="D115" s="195"/>
      <c r="E115" s="195"/>
      <c r="F115" s="195"/>
      <c r="G115" s="195"/>
    </row>
    <row r="116" spans="1:7" ht="15">
      <c r="A116" s="195"/>
      <c r="B116" s="195"/>
      <c r="C116" s="195"/>
      <c r="D116" s="195"/>
      <c r="E116" s="195"/>
      <c r="F116" s="195"/>
      <c r="G116" s="195"/>
    </row>
    <row r="117" spans="1:7" ht="15">
      <c r="A117" s="195"/>
      <c r="B117" s="195"/>
      <c r="C117" s="195"/>
      <c r="D117" s="195"/>
      <c r="E117" s="195"/>
      <c r="F117" s="195"/>
      <c r="G117" s="195"/>
    </row>
    <row r="118" spans="1:7" ht="15">
      <c r="A118" s="195"/>
      <c r="B118" s="195"/>
      <c r="C118" s="195"/>
      <c r="D118" s="195"/>
      <c r="E118" s="195"/>
      <c r="F118" s="195"/>
      <c r="G118" s="195"/>
    </row>
    <row r="119" spans="1:7" ht="15">
      <c r="A119" s="195"/>
      <c r="B119" s="195"/>
      <c r="C119" s="195"/>
      <c r="D119" s="195"/>
      <c r="E119" s="195"/>
      <c r="F119" s="195"/>
      <c r="G119" s="195"/>
    </row>
    <row r="120" spans="1:7" ht="15">
      <c r="A120" s="195"/>
      <c r="B120" s="195"/>
      <c r="C120" s="195"/>
      <c r="D120" s="195"/>
      <c r="E120" s="195"/>
      <c r="F120" s="195"/>
      <c r="G120" s="195"/>
    </row>
    <row r="121" spans="1:7" ht="15">
      <c r="A121" s="195"/>
      <c r="B121" s="195"/>
      <c r="C121" s="195"/>
      <c r="D121" s="195"/>
      <c r="E121" s="195"/>
      <c r="F121" s="195"/>
      <c r="G121" s="195"/>
    </row>
    <row r="122" spans="1:7" ht="15">
      <c r="A122" s="195"/>
      <c r="B122" s="195"/>
      <c r="C122" s="195"/>
      <c r="D122" s="195"/>
      <c r="E122" s="195"/>
      <c r="F122" s="195"/>
      <c r="G122" s="195"/>
    </row>
    <row r="123" spans="1:7" ht="15">
      <c r="A123" s="195"/>
      <c r="B123" s="195"/>
      <c r="C123" s="195"/>
      <c r="D123" s="195"/>
      <c r="E123" s="195"/>
      <c r="F123" s="195"/>
      <c r="G123" s="195"/>
    </row>
    <row r="124" spans="1:7" ht="15">
      <c r="A124" s="195"/>
      <c r="B124" s="195"/>
      <c r="C124" s="195"/>
      <c r="D124" s="195"/>
      <c r="E124" s="195"/>
      <c r="F124" s="195"/>
      <c r="G124" s="195"/>
    </row>
    <row r="125" spans="1:7" ht="15">
      <c r="A125" s="195"/>
      <c r="B125" s="195"/>
      <c r="C125" s="195"/>
      <c r="D125" s="195"/>
      <c r="E125" s="195"/>
      <c r="F125" s="195"/>
      <c r="G125" s="195"/>
    </row>
    <row r="126" spans="1:7" ht="15">
      <c r="A126" s="195"/>
      <c r="B126" s="195"/>
      <c r="C126" s="195"/>
      <c r="D126" s="195"/>
      <c r="E126" s="195"/>
      <c r="F126" s="195"/>
      <c r="G126" s="195"/>
    </row>
    <row r="127" spans="1:7" ht="15">
      <c r="A127" s="195"/>
      <c r="B127" s="195"/>
      <c r="C127" s="195"/>
      <c r="D127" s="195"/>
      <c r="E127" s="195"/>
      <c r="F127" s="195"/>
      <c r="G127" s="195"/>
    </row>
    <row r="128" spans="1:7" ht="15">
      <c r="A128" s="195"/>
      <c r="B128" s="195"/>
      <c r="C128" s="195"/>
      <c r="D128" s="195"/>
      <c r="E128" s="195"/>
      <c r="F128" s="195"/>
      <c r="G128" s="195"/>
    </row>
    <row r="129" spans="1:7" ht="15">
      <c r="A129" s="195"/>
      <c r="B129" s="195"/>
      <c r="C129" s="195"/>
      <c r="D129" s="195"/>
      <c r="E129" s="195"/>
      <c r="F129" s="195"/>
      <c r="G129" s="195"/>
    </row>
    <row r="130" spans="1:7" ht="15">
      <c r="A130" s="195"/>
      <c r="B130" s="195"/>
      <c r="C130" s="195"/>
      <c r="D130" s="195"/>
      <c r="E130" s="195"/>
      <c r="F130" s="195"/>
      <c r="G130" s="195"/>
    </row>
    <row r="131" spans="1:7" ht="15">
      <c r="A131" s="195"/>
      <c r="B131" s="195"/>
      <c r="C131" s="195"/>
      <c r="D131" s="195"/>
      <c r="E131" s="195"/>
      <c r="F131" s="195"/>
      <c r="G131" s="195"/>
    </row>
    <row r="132" spans="1:7" ht="15">
      <c r="A132" s="195"/>
      <c r="B132" s="195"/>
      <c r="C132" s="195"/>
      <c r="D132" s="195"/>
      <c r="E132" s="195"/>
      <c r="F132" s="195"/>
      <c r="G132" s="195"/>
    </row>
    <row r="133" spans="1:7" ht="15">
      <c r="A133" s="195"/>
      <c r="B133" s="195"/>
      <c r="C133" s="195"/>
      <c r="D133" s="195"/>
      <c r="E133" s="195"/>
      <c r="F133" s="195"/>
      <c r="G133" s="195"/>
    </row>
    <row r="134" spans="1:7" ht="15">
      <c r="A134" s="195"/>
      <c r="B134" s="195"/>
      <c r="C134" s="195"/>
      <c r="D134" s="195"/>
      <c r="E134" s="195"/>
      <c r="F134" s="195"/>
      <c r="G134" s="195"/>
    </row>
  </sheetData>
  <sheetProtection selectLockedCells="1" selectUnlockedCells="1"/>
  <mergeCells count="28">
    <mergeCell ref="D30:G30"/>
    <mergeCell ref="A32:A34"/>
    <mergeCell ref="D32:D34"/>
    <mergeCell ref="D20:G20"/>
    <mergeCell ref="A22:A26"/>
    <mergeCell ref="D22:D26"/>
    <mergeCell ref="A1:G1"/>
    <mergeCell ref="A3:G3"/>
    <mergeCell ref="A5:G5"/>
    <mergeCell ref="A10:G10"/>
    <mergeCell ref="D11:G11"/>
    <mergeCell ref="A13:A17"/>
    <mergeCell ref="D13:D17"/>
    <mergeCell ref="D51:G51"/>
    <mergeCell ref="A53:A57"/>
    <mergeCell ref="D53:D57"/>
    <mergeCell ref="D36:G36"/>
    <mergeCell ref="A38:A40"/>
    <mergeCell ref="D38:D40"/>
    <mergeCell ref="D43:G43"/>
    <mergeCell ref="A45:A49"/>
    <mergeCell ref="D45:D49"/>
    <mergeCell ref="D60:G60"/>
    <mergeCell ref="A62:A64"/>
    <mergeCell ref="D62:D64"/>
    <mergeCell ref="D66:G66"/>
    <mergeCell ref="A68:A70"/>
    <mergeCell ref="D68:D70"/>
  </mergeCells>
  <printOptions/>
  <pageMargins left="0.39375" right="0.39375" top="0.39375" bottom="0.39375" header="0.5118055555555555" footer="0.511805555555555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="95" zoomScaleNormal="95" zoomScalePageLayoutView="0" workbookViewId="0" topLeftCell="A1">
      <selection activeCell="A1" sqref="A1:G65"/>
    </sheetView>
  </sheetViews>
  <sheetFormatPr defaultColWidth="9.140625" defaultRowHeight="12.75"/>
  <cols>
    <col min="1" max="1" width="18.7109375" style="1" customWidth="1"/>
    <col min="2" max="2" width="38.140625" style="1" customWidth="1"/>
    <col min="3" max="3" width="25.28125" style="1" customWidth="1"/>
    <col min="4" max="4" width="13.421875" style="1" customWidth="1"/>
    <col min="5" max="5" width="24.8515625" style="1" customWidth="1"/>
    <col min="6" max="6" width="21.57421875" style="1" customWidth="1"/>
    <col min="7" max="7" width="17.2812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483" t="s">
        <v>22</v>
      </c>
      <c r="B1" s="483"/>
      <c r="C1" s="483"/>
      <c r="D1" s="483"/>
      <c r="E1" s="483"/>
      <c r="F1" s="483"/>
      <c r="G1" s="483"/>
    </row>
    <row r="2" spans="1:7" ht="15">
      <c r="A2" s="380"/>
      <c r="B2" s="381"/>
      <c r="C2" s="381"/>
      <c r="D2" s="381"/>
      <c r="E2" s="381"/>
      <c r="F2" s="381"/>
      <c r="G2" s="381"/>
    </row>
    <row r="3" spans="1:7" ht="15">
      <c r="A3" s="483" t="s">
        <v>138</v>
      </c>
      <c r="B3" s="483"/>
      <c r="C3" s="483"/>
      <c r="D3" s="483"/>
      <c r="E3" s="483"/>
      <c r="F3" s="483"/>
      <c r="G3" s="483"/>
    </row>
    <row r="4" spans="1:7" ht="15">
      <c r="A4" s="380"/>
      <c r="B4" s="381"/>
      <c r="C4" s="381"/>
      <c r="D4" s="381"/>
      <c r="E4" s="381"/>
      <c r="F4" s="381"/>
      <c r="G4" s="381"/>
    </row>
    <row r="5" spans="1:21" ht="15">
      <c r="A5" s="484" t="s">
        <v>139</v>
      </c>
      <c r="B5" s="484"/>
      <c r="C5" s="484"/>
      <c r="D5" s="484"/>
      <c r="E5" s="484"/>
      <c r="F5" s="484"/>
      <c r="G5" s="48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30">
      <c r="A6" s="382" t="s">
        <v>128</v>
      </c>
      <c r="B6" s="383" t="s">
        <v>140</v>
      </c>
      <c r="C6" s="384" t="s">
        <v>141</v>
      </c>
      <c r="D6" s="385"/>
      <c r="E6" s="386"/>
      <c r="F6" s="386"/>
      <c r="G6" s="386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>
      <c r="A7" s="387">
        <v>1</v>
      </c>
      <c r="B7" s="388"/>
      <c r="C7" s="389"/>
      <c r="D7" s="385"/>
      <c r="E7" s="386"/>
      <c r="F7" s="386"/>
      <c r="G7" s="386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">
      <c r="A8" s="390">
        <v>2</v>
      </c>
      <c r="B8" s="391"/>
      <c r="C8" s="392"/>
      <c r="D8" s="385"/>
      <c r="E8" s="386"/>
      <c r="F8" s="386"/>
      <c r="G8" s="386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393"/>
      <c r="B9" s="394"/>
      <c r="C9" s="394"/>
      <c r="D9" s="385"/>
      <c r="E9" s="386"/>
      <c r="F9" s="386"/>
      <c r="G9" s="386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393"/>
      <c r="B10" s="395"/>
      <c r="C10" s="395"/>
      <c r="D10" s="394"/>
      <c r="E10" s="394"/>
      <c r="F10" s="385"/>
      <c r="G10" s="38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>
      <c r="A11" s="484" t="s">
        <v>142</v>
      </c>
      <c r="B11" s="484"/>
      <c r="C11" s="484"/>
      <c r="D11" s="484"/>
      <c r="E11" s="484"/>
      <c r="F11" s="484"/>
      <c r="G11" s="48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32" ht="12.75" customHeight="1">
      <c r="A12" s="396"/>
      <c r="B12" s="381"/>
      <c r="C12" s="381"/>
      <c r="D12" s="485" t="s">
        <v>481</v>
      </c>
      <c r="E12" s="485"/>
      <c r="F12" s="485"/>
      <c r="G12" s="485"/>
      <c r="H12" s="9"/>
      <c r="I12" s="9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85"/>
      <c r="AF12" s="85"/>
    </row>
    <row r="13" spans="1:38" ht="75.75" thickBot="1">
      <c r="A13" s="397" t="s">
        <v>143</v>
      </c>
      <c r="B13" s="398" t="s">
        <v>144</v>
      </c>
      <c r="C13" s="399" t="s">
        <v>145</v>
      </c>
      <c r="D13" s="397" t="s">
        <v>445</v>
      </c>
      <c r="E13" s="400" t="s">
        <v>446</v>
      </c>
      <c r="F13" s="400" t="s">
        <v>146</v>
      </c>
      <c r="G13" s="400" t="s">
        <v>137</v>
      </c>
      <c r="H13" s="9"/>
      <c r="I13" s="9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5"/>
      <c r="AL13" s="85"/>
    </row>
    <row r="14" spans="1:38" ht="15">
      <c r="A14" s="486" t="s">
        <v>317</v>
      </c>
      <c r="B14" s="401" t="s">
        <v>304</v>
      </c>
      <c r="C14" s="402" t="s">
        <v>316</v>
      </c>
      <c r="D14" s="492">
        <v>23375</v>
      </c>
      <c r="E14" s="403">
        <f>($D$14*F14/1000)</f>
        <v>154.04125</v>
      </c>
      <c r="F14" s="404">
        <v>6.59</v>
      </c>
      <c r="G14" s="40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ht="15">
      <c r="A15" s="487"/>
      <c r="B15" s="406" t="s">
        <v>305</v>
      </c>
      <c r="C15" s="402">
        <v>200</v>
      </c>
      <c r="D15" s="493"/>
      <c r="E15" s="403">
        <f aca="true" t="shared" si="0" ref="E15:E34">($D$14*F15/1000)</f>
        <v>1893.375</v>
      </c>
      <c r="F15" s="404">
        <v>81</v>
      </c>
      <c r="G15" s="405">
        <f aca="true" t="shared" si="1" ref="G15:G33">(F15/$C15)*100</f>
        <v>40.5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ht="15">
      <c r="A16" s="487"/>
      <c r="B16" s="407" t="s">
        <v>306</v>
      </c>
      <c r="C16" s="402">
        <v>250</v>
      </c>
      <c r="D16" s="493"/>
      <c r="E16" s="403">
        <f t="shared" si="0"/>
        <v>841.5</v>
      </c>
      <c r="F16" s="404">
        <v>36</v>
      </c>
      <c r="G16" s="405">
        <f t="shared" si="1"/>
        <v>14.399999999999999</v>
      </c>
      <c r="H16" s="85"/>
      <c r="I16" s="85"/>
      <c r="J16" s="87"/>
      <c r="K16" s="85"/>
      <c r="L16" s="85"/>
      <c r="M16" s="87"/>
      <c r="N16" s="85"/>
      <c r="O16" s="85"/>
      <c r="P16" s="87"/>
      <c r="Q16" s="85"/>
      <c r="R16" s="85"/>
      <c r="S16" s="87"/>
      <c r="T16" s="85"/>
      <c r="U16" s="85"/>
      <c r="V16" s="87"/>
      <c r="W16" s="85"/>
      <c r="X16" s="85"/>
      <c r="Y16" s="87"/>
      <c r="Z16" s="85"/>
      <c r="AA16" s="85"/>
      <c r="AB16" s="87"/>
      <c r="AC16" s="85"/>
      <c r="AD16" s="85"/>
      <c r="AE16" s="87"/>
      <c r="AF16" s="85"/>
      <c r="AG16" s="85"/>
      <c r="AH16" s="87"/>
      <c r="AI16" s="85"/>
      <c r="AJ16" s="85"/>
      <c r="AK16" s="85"/>
      <c r="AL16" s="85"/>
    </row>
    <row r="17" spans="1:38" ht="15">
      <c r="A17" s="487"/>
      <c r="B17" s="407" t="s">
        <v>307</v>
      </c>
      <c r="C17" s="402">
        <v>500</v>
      </c>
      <c r="D17" s="493"/>
      <c r="E17" s="403">
        <f t="shared" si="0"/>
        <v>3272.5</v>
      </c>
      <c r="F17" s="404">
        <v>140</v>
      </c>
      <c r="G17" s="405">
        <f t="shared" si="1"/>
        <v>28.000000000000004</v>
      </c>
      <c r="H17" s="85"/>
      <c r="I17" s="85"/>
      <c r="J17" s="87"/>
      <c r="K17" s="85"/>
      <c r="L17" s="85"/>
      <c r="M17" s="87"/>
      <c r="N17" s="85"/>
      <c r="O17" s="85"/>
      <c r="P17" s="87"/>
      <c r="Q17" s="85"/>
      <c r="R17" s="85"/>
      <c r="S17" s="87"/>
      <c r="T17" s="85"/>
      <c r="U17" s="85"/>
      <c r="V17" s="87"/>
      <c r="W17" s="85"/>
      <c r="X17" s="85"/>
      <c r="Y17" s="87"/>
      <c r="Z17" s="85"/>
      <c r="AA17" s="85"/>
      <c r="AB17" s="87"/>
      <c r="AC17" s="85"/>
      <c r="AD17" s="85"/>
      <c r="AE17" s="87"/>
      <c r="AF17" s="85"/>
      <c r="AG17" s="85"/>
      <c r="AH17" s="87"/>
      <c r="AI17" s="85"/>
      <c r="AJ17" s="85"/>
      <c r="AK17" s="85"/>
      <c r="AL17" s="85"/>
    </row>
    <row r="18" spans="1:38" ht="15">
      <c r="A18" s="487"/>
      <c r="B18" s="407" t="s">
        <v>308</v>
      </c>
      <c r="C18" s="402">
        <v>10</v>
      </c>
      <c r="D18" s="493"/>
      <c r="E18" s="403">
        <f>($D$14*F18/1000)</f>
        <v>2.3375</v>
      </c>
      <c r="F18" s="404">
        <v>0.1</v>
      </c>
      <c r="G18" s="405">
        <f t="shared" si="1"/>
        <v>1</v>
      </c>
      <c r="H18" s="85"/>
      <c r="I18" s="85"/>
      <c r="J18" s="87"/>
      <c r="K18" s="85"/>
      <c r="L18" s="85"/>
      <c r="M18" s="87"/>
      <c r="N18" s="85"/>
      <c r="O18" s="85"/>
      <c r="P18" s="87"/>
      <c r="Q18" s="85"/>
      <c r="R18" s="85"/>
      <c r="S18" s="87"/>
      <c r="T18" s="85"/>
      <c r="U18" s="85"/>
      <c r="V18" s="87"/>
      <c r="W18" s="85"/>
      <c r="X18" s="85"/>
      <c r="Y18" s="87"/>
      <c r="Z18" s="85"/>
      <c r="AA18" s="85"/>
      <c r="AB18" s="87"/>
      <c r="AC18" s="85"/>
      <c r="AD18" s="85"/>
      <c r="AE18" s="87"/>
      <c r="AF18" s="85"/>
      <c r="AG18" s="85"/>
      <c r="AH18" s="87"/>
      <c r="AI18" s="85"/>
      <c r="AJ18" s="85"/>
      <c r="AK18" s="85"/>
      <c r="AL18" s="85"/>
    </row>
    <row r="19" spans="1:38" ht="15">
      <c r="A19" s="487"/>
      <c r="B19" s="407" t="s">
        <v>309</v>
      </c>
      <c r="C19" s="402">
        <v>30</v>
      </c>
      <c r="D19" s="493"/>
      <c r="E19" s="403">
        <f t="shared" si="0"/>
        <v>23.375</v>
      </c>
      <c r="F19" s="404">
        <v>1</v>
      </c>
      <c r="G19" s="405">
        <f t="shared" si="1"/>
        <v>3.3333333333333335</v>
      </c>
      <c r="H19" s="85"/>
      <c r="I19" s="85"/>
      <c r="J19" s="87"/>
      <c r="K19" s="85"/>
      <c r="L19" s="85"/>
      <c r="M19" s="87"/>
      <c r="N19" s="85"/>
      <c r="O19" s="85"/>
      <c r="P19" s="87"/>
      <c r="Q19" s="85"/>
      <c r="R19" s="85"/>
      <c r="S19" s="87"/>
      <c r="T19" s="85"/>
      <c r="U19" s="85"/>
      <c r="V19" s="87"/>
      <c r="W19" s="85"/>
      <c r="X19" s="85"/>
      <c r="Y19" s="87"/>
      <c r="Z19" s="85"/>
      <c r="AA19" s="85"/>
      <c r="AB19" s="87"/>
      <c r="AC19" s="85"/>
      <c r="AD19" s="85"/>
      <c r="AE19" s="87"/>
      <c r="AF19" s="85"/>
      <c r="AG19" s="85"/>
      <c r="AH19" s="87"/>
      <c r="AI19" s="85"/>
      <c r="AJ19" s="85"/>
      <c r="AK19" s="85"/>
      <c r="AL19" s="85"/>
    </row>
    <row r="20" spans="1:38" ht="15">
      <c r="A20" s="487"/>
      <c r="B20" s="407" t="s">
        <v>485</v>
      </c>
      <c r="C20" s="402">
        <v>30</v>
      </c>
      <c r="D20" s="493"/>
      <c r="E20" s="403">
        <f>($D$14*F20/1000)</f>
        <v>2.3375</v>
      </c>
      <c r="F20" s="404">
        <v>0.1</v>
      </c>
      <c r="G20" s="405">
        <f>(F20/$C20)*100</f>
        <v>0.33333333333333337</v>
      </c>
      <c r="H20" s="85"/>
      <c r="I20" s="85"/>
      <c r="J20" s="87"/>
      <c r="K20" s="85"/>
      <c r="L20" s="85"/>
      <c r="M20" s="87"/>
      <c r="N20" s="85"/>
      <c r="O20" s="85"/>
      <c r="P20" s="87"/>
      <c r="Q20" s="85"/>
      <c r="R20" s="85"/>
      <c r="S20" s="87"/>
      <c r="T20" s="85"/>
      <c r="U20" s="85"/>
      <c r="V20" s="87"/>
      <c r="W20" s="85"/>
      <c r="X20" s="85"/>
      <c r="Y20" s="87"/>
      <c r="Z20" s="85"/>
      <c r="AA20" s="85"/>
      <c r="AB20" s="87"/>
      <c r="AC20" s="85"/>
      <c r="AD20" s="85"/>
      <c r="AE20" s="87"/>
      <c r="AF20" s="85"/>
      <c r="AG20" s="85"/>
      <c r="AH20" s="87"/>
      <c r="AI20" s="85"/>
      <c r="AJ20" s="85"/>
      <c r="AK20" s="85"/>
      <c r="AL20" s="85"/>
    </row>
    <row r="21" spans="1:38" ht="15">
      <c r="A21" s="487"/>
      <c r="B21" s="407" t="s">
        <v>484</v>
      </c>
      <c r="C21" s="402">
        <v>0.6</v>
      </c>
      <c r="D21" s="493"/>
      <c r="E21" s="403">
        <f>($D$14*F21/1000)</f>
        <v>0.935</v>
      </c>
      <c r="F21" s="404">
        <v>0.04</v>
      </c>
      <c r="G21" s="405">
        <f>(F21/$C21)*100</f>
        <v>6.666666666666667</v>
      </c>
      <c r="H21" s="85"/>
      <c r="I21" s="85"/>
      <c r="J21" s="87"/>
      <c r="K21" s="85"/>
      <c r="L21" s="85"/>
      <c r="M21" s="87"/>
      <c r="N21" s="85"/>
      <c r="O21" s="85"/>
      <c r="P21" s="87"/>
      <c r="Q21" s="85"/>
      <c r="R21" s="85"/>
      <c r="S21" s="87"/>
      <c r="T21" s="85"/>
      <c r="U21" s="85"/>
      <c r="V21" s="87"/>
      <c r="W21" s="85"/>
      <c r="X21" s="85"/>
      <c r="Y21" s="87"/>
      <c r="Z21" s="85"/>
      <c r="AA21" s="85"/>
      <c r="AB21" s="87"/>
      <c r="AC21" s="85"/>
      <c r="AD21" s="85"/>
      <c r="AE21" s="87"/>
      <c r="AF21" s="85"/>
      <c r="AG21" s="85"/>
      <c r="AH21" s="87"/>
      <c r="AI21" s="85"/>
      <c r="AJ21" s="85"/>
      <c r="AK21" s="85"/>
      <c r="AL21" s="85"/>
    </row>
    <row r="22" spans="1:38" ht="15">
      <c r="A22" s="487"/>
      <c r="B22" s="406" t="s">
        <v>310</v>
      </c>
      <c r="C22" s="402">
        <v>1200</v>
      </c>
      <c r="D22" s="493"/>
      <c r="E22" s="403">
        <f t="shared" si="0"/>
        <v>1011.4362500000001</v>
      </c>
      <c r="F22" s="404">
        <v>43.27</v>
      </c>
      <c r="G22" s="405">
        <f t="shared" si="1"/>
        <v>3.605833333333334</v>
      </c>
      <c r="H22" s="85"/>
      <c r="I22" s="85"/>
      <c r="J22" s="87"/>
      <c r="K22" s="85"/>
      <c r="L22" s="85"/>
      <c r="M22" s="87"/>
      <c r="N22" s="85"/>
      <c r="O22" s="85"/>
      <c r="P22" s="87"/>
      <c r="Q22" s="85"/>
      <c r="R22" s="85"/>
      <c r="S22" s="87"/>
      <c r="T22" s="85"/>
      <c r="U22" s="85"/>
      <c r="V22" s="87"/>
      <c r="W22" s="85"/>
      <c r="X22" s="85"/>
      <c r="Y22" s="87"/>
      <c r="Z22" s="85"/>
      <c r="AA22" s="85"/>
      <c r="AB22" s="87"/>
      <c r="AC22" s="85"/>
      <c r="AD22" s="85"/>
      <c r="AE22" s="87"/>
      <c r="AF22" s="85"/>
      <c r="AG22" s="85"/>
      <c r="AH22" s="87"/>
      <c r="AI22" s="85"/>
      <c r="AJ22" s="85"/>
      <c r="AK22" s="85"/>
      <c r="AL22" s="85"/>
    </row>
    <row r="23" spans="1:38" ht="15">
      <c r="A23" s="487"/>
      <c r="B23" s="407" t="s">
        <v>311</v>
      </c>
      <c r="C23" s="402">
        <v>1</v>
      </c>
      <c r="D23" s="493"/>
      <c r="E23" s="403">
        <f t="shared" si="0"/>
        <v>3.03875</v>
      </c>
      <c r="F23" s="404">
        <v>0.13</v>
      </c>
      <c r="G23" s="405">
        <f t="shared" si="1"/>
        <v>13</v>
      </c>
      <c r="H23" s="85"/>
      <c r="I23" s="85"/>
      <c r="J23" s="87"/>
      <c r="K23" s="85"/>
      <c r="L23" s="85"/>
      <c r="M23" s="87"/>
      <c r="N23" s="85"/>
      <c r="O23" s="85"/>
      <c r="P23" s="87"/>
      <c r="Q23" s="85"/>
      <c r="R23" s="85"/>
      <c r="S23" s="87"/>
      <c r="T23" s="85"/>
      <c r="U23" s="85"/>
      <c r="V23" s="87"/>
      <c r="W23" s="85"/>
      <c r="X23" s="85"/>
      <c r="Y23" s="87"/>
      <c r="Z23" s="85"/>
      <c r="AA23" s="85"/>
      <c r="AB23" s="87"/>
      <c r="AC23" s="85"/>
      <c r="AD23" s="85"/>
      <c r="AE23" s="87"/>
      <c r="AF23" s="85"/>
      <c r="AG23" s="85"/>
      <c r="AH23" s="87"/>
      <c r="AI23" s="85"/>
      <c r="AJ23" s="85"/>
      <c r="AK23" s="85"/>
      <c r="AL23" s="85"/>
    </row>
    <row r="24" spans="1:38" ht="15">
      <c r="A24" s="487"/>
      <c r="B24" s="407" t="s">
        <v>312</v>
      </c>
      <c r="C24" s="408">
        <v>4</v>
      </c>
      <c r="D24" s="493"/>
      <c r="E24" s="409">
        <f t="shared" si="0"/>
        <v>0.04675</v>
      </c>
      <c r="F24" s="410">
        <v>0.002</v>
      </c>
      <c r="G24" s="411">
        <f t="shared" si="1"/>
        <v>0.05</v>
      </c>
      <c r="H24" s="85"/>
      <c r="I24" s="85"/>
      <c r="J24" s="87"/>
      <c r="K24" s="85"/>
      <c r="L24" s="85"/>
      <c r="M24" s="87"/>
      <c r="N24" s="85"/>
      <c r="O24" s="85"/>
      <c r="P24" s="87"/>
      <c r="Q24" s="85"/>
      <c r="R24" s="85"/>
      <c r="S24" s="87"/>
      <c r="T24" s="85"/>
      <c r="U24" s="85"/>
      <c r="V24" s="87"/>
      <c r="W24" s="85"/>
      <c r="X24" s="85"/>
      <c r="Y24" s="87"/>
      <c r="Z24" s="85"/>
      <c r="AA24" s="85"/>
      <c r="AB24" s="87"/>
      <c r="AC24" s="85"/>
      <c r="AD24" s="85"/>
      <c r="AE24" s="87"/>
      <c r="AF24" s="85"/>
      <c r="AG24" s="85"/>
      <c r="AH24" s="87"/>
      <c r="AI24" s="85"/>
      <c r="AJ24" s="85"/>
      <c r="AK24" s="85"/>
      <c r="AL24" s="85"/>
    </row>
    <row r="25" spans="1:38" ht="15">
      <c r="A25" s="487"/>
      <c r="B25" s="407" t="s">
        <v>313</v>
      </c>
      <c r="C25" s="408">
        <v>0.3</v>
      </c>
      <c r="D25" s="493"/>
      <c r="E25" s="409">
        <f t="shared" si="0"/>
        <v>0.23375</v>
      </c>
      <c r="F25" s="410">
        <v>0.01</v>
      </c>
      <c r="G25" s="411">
        <f t="shared" si="1"/>
        <v>3.3333333333333335</v>
      </c>
      <c r="H25" s="85"/>
      <c r="I25" s="85"/>
      <c r="J25" s="87"/>
      <c r="K25" s="85"/>
      <c r="L25" s="85"/>
      <c r="M25" s="87"/>
      <c r="N25" s="85"/>
      <c r="O25" s="85"/>
      <c r="P25" s="87"/>
      <c r="Q25" s="85"/>
      <c r="R25" s="85"/>
      <c r="S25" s="87"/>
      <c r="T25" s="85"/>
      <c r="U25" s="85"/>
      <c r="V25" s="87"/>
      <c r="W25" s="85"/>
      <c r="X25" s="85"/>
      <c r="Y25" s="87"/>
      <c r="Z25" s="85"/>
      <c r="AA25" s="85"/>
      <c r="AB25" s="87"/>
      <c r="AC25" s="85"/>
      <c r="AD25" s="85"/>
      <c r="AE25" s="87"/>
      <c r="AF25" s="85"/>
      <c r="AG25" s="85"/>
      <c r="AH25" s="87"/>
      <c r="AI25" s="85"/>
      <c r="AJ25" s="85"/>
      <c r="AK25" s="85"/>
      <c r="AL25" s="85"/>
    </row>
    <row r="26" spans="1:38" ht="15">
      <c r="A26" s="487"/>
      <c r="B26" s="407" t="s">
        <v>314</v>
      </c>
      <c r="C26" s="408">
        <v>0.02</v>
      </c>
      <c r="D26" s="493"/>
      <c r="E26" s="409">
        <f t="shared" si="0"/>
        <v>0.04675</v>
      </c>
      <c r="F26" s="410">
        <v>0.002</v>
      </c>
      <c r="G26" s="411">
        <f t="shared" si="1"/>
        <v>10</v>
      </c>
      <c r="H26" s="85"/>
      <c r="I26" s="85"/>
      <c r="J26" s="87"/>
      <c r="K26" s="85"/>
      <c r="L26" s="85"/>
      <c r="M26" s="87"/>
      <c r="N26" s="85"/>
      <c r="O26" s="85"/>
      <c r="P26" s="87"/>
      <c r="Q26" s="85"/>
      <c r="R26" s="85"/>
      <c r="S26" s="87"/>
      <c r="T26" s="85"/>
      <c r="U26" s="85"/>
      <c r="V26" s="87"/>
      <c r="W26" s="85"/>
      <c r="X26" s="85"/>
      <c r="Y26" s="87"/>
      <c r="Z26" s="85"/>
      <c r="AA26" s="85"/>
      <c r="AB26" s="87"/>
      <c r="AC26" s="85"/>
      <c r="AD26" s="85"/>
      <c r="AE26" s="87"/>
      <c r="AF26" s="85"/>
      <c r="AG26" s="85"/>
      <c r="AH26" s="87"/>
      <c r="AI26" s="85"/>
      <c r="AJ26" s="85"/>
      <c r="AK26" s="85"/>
      <c r="AL26" s="85"/>
    </row>
    <row r="27" spans="1:38" ht="15">
      <c r="A27" s="487"/>
      <c r="B27" s="412" t="s">
        <v>483</v>
      </c>
      <c r="C27" s="408">
        <v>10</v>
      </c>
      <c r="D27" s="493"/>
      <c r="E27" s="409">
        <f>($D$14*F27/1000)</f>
        <v>65.44999999999999</v>
      </c>
      <c r="F27" s="410">
        <v>2.8</v>
      </c>
      <c r="G27" s="411">
        <f t="shared" si="1"/>
        <v>27.999999999999996</v>
      </c>
      <c r="H27" s="85"/>
      <c r="I27" s="85"/>
      <c r="J27" s="87"/>
      <c r="K27" s="85"/>
      <c r="L27" s="85"/>
      <c r="M27" s="87"/>
      <c r="N27" s="85"/>
      <c r="O27" s="85"/>
      <c r="P27" s="87"/>
      <c r="Q27" s="85"/>
      <c r="R27" s="85"/>
      <c r="S27" s="87"/>
      <c r="T27" s="85"/>
      <c r="U27" s="85"/>
      <c r="V27" s="87"/>
      <c r="W27" s="85"/>
      <c r="X27" s="85"/>
      <c r="Y27" s="87"/>
      <c r="Z27" s="85"/>
      <c r="AA27" s="85"/>
      <c r="AB27" s="87"/>
      <c r="AC27" s="85"/>
      <c r="AD27" s="85"/>
      <c r="AE27" s="87"/>
      <c r="AF27" s="85"/>
      <c r="AG27" s="85"/>
      <c r="AH27" s="87"/>
      <c r="AI27" s="85"/>
      <c r="AJ27" s="85"/>
      <c r="AK27" s="85"/>
      <c r="AL27" s="85"/>
    </row>
    <row r="28" spans="1:38" ht="15">
      <c r="A28" s="487"/>
      <c r="B28" s="412" t="s">
        <v>500</v>
      </c>
      <c r="C28" s="408"/>
      <c r="D28" s="493"/>
      <c r="E28" s="409" t="e">
        <f aca="true" t="shared" si="2" ref="E28:E33">($D$14*F28/1000)</f>
        <v>#VALUE!</v>
      </c>
      <c r="F28" s="410" t="s">
        <v>501</v>
      </c>
      <c r="G28" s="411" t="e">
        <f t="shared" si="1"/>
        <v>#VALUE!</v>
      </c>
      <c r="H28" s="85"/>
      <c r="I28" s="85"/>
      <c r="J28" s="87"/>
      <c r="K28" s="85"/>
      <c r="L28" s="85"/>
      <c r="M28" s="87"/>
      <c r="N28" s="85"/>
      <c r="O28" s="85"/>
      <c r="P28" s="87"/>
      <c r="Q28" s="85"/>
      <c r="R28" s="85"/>
      <c r="S28" s="87"/>
      <c r="T28" s="85"/>
      <c r="U28" s="85"/>
      <c r="V28" s="87"/>
      <c r="W28" s="85"/>
      <c r="X28" s="85"/>
      <c r="Y28" s="87"/>
      <c r="Z28" s="85"/>
      <c r="AA28" s="85"/>
      <c r="AB28" s="87"/>
      <c r="AC28" s="85"/>
      <c r="AD28" s="85"/>
      <c r="AE28" s="87"/>
      <c r="AF28" s="85"/>
      <c r="AG28" s="85"/>
      <c r="AH28" s="87"/>
      <c r="AI28" s="85"/>
      <c r="AJ28" s="85"/>
      <c r="AK28" s="85"/>
      <c r="AL28" s="85"/>
    </row>
    <row r="29" spans="1:38" ht="15">
      <c r="A29" s="487"/>
      <c r="B29" s="412" t="s">
        <v>502</v>
      </c>
      <c r="C29" s="408">
        <v>4</v>
      </c>
      <c r="D29" s="493"/>
      <c r="E29" s="409">
        <f t="shared" si="2"/>
        <v>0.04675</v>
      </c>
      <c r="F29" s="410">
        <v>0.002</v>
      </c>
      <c r="G29" s="411">
        <f t="shared" si="1"/>
        <v>0.05</v>
      </c>
      <c r="H29" s="85"/>
      <c r="I29" s="85"/>
      <c r="J29" s="87"/>
      <c r="K29" s="85"/>
      <c r="L29" s="85"/>
      <c r="M29" s="87"/>
      <c r="N29" s="85"/>
      <c r="O29" s="85"/>
      <c r="P29" s="87"/>
      <c r="Q29" s="85"/>
      <c r="R29" s="85"/>
      <c r="S29" s="87"/>
      <c r="T29" s="85"/>
      <c r="U29" s="85"/>
      <c r="V29" s="87"/>
      <c r="W29" s="85"/>
      <c r="X29" s="85"/>
      <c r="Y29" s="87"/>
      <c r="Z29" s="85"/>
      <c r="AA29" s="85"/>
      <c r="AB29" s="87"/>
      <c r="AC29" s="85"/>
      <c r="AD29" s="85"/>
      <c r="AE29" s="87"/>
      <c r="AF29" s="85"/>
      <c r="AG29" s="85"/>
      <c r="AH29" s="87"/>
      <c r="AI29" s="85"/>
      <c r="AJ29" s="85"/>
      <c r="AK29" s="85"/>
      <c r="AL29" s="85"/>
    </row>
    <row r="30" spans="1:38" ht="15">
      <c r="A30" s="487"/>
      <c r="B30" s="412" t="s">
        <v>503</v>
      </c>
      <c r="C30" s="408">
        <v>0.005</v>
      </c>
      <c r="D30" s="493"/>
      <c r="E30" s="409">
        <f t="shared" si="2"/>
        <v>0.023375</v>
      </c>
      <c r="F30" s="410">
        <v>0.001</v>
      </c>
      <c r="G30" s="411">
        <f t="shared" si="1"/>
        <v>20</v>
      </c>
      <c r="H30" s="85"/>
      <c r="I30" s="85"/>
      <c r="J30" s="87"/>
      <c r="K30" s="85"/>
      <c r="L30" s="85"/>
      <c r="M30" s="87"/>
      <c r="N30" s="85"/>
      <c r="O30" s="85"/>
      <c r="P30" s="87"/>
      <c r="Q30" s="85"/>
      <c r="R30" s="85"/>
      <c r="S30" s="87"/>
      <c r="T30" s="85"/>
      <c r="U30" s="85"/>
      <c r="V30" s="87"/>
      <c r="W30" s="85"/>
      <c r="X30" s="85"/>
      <c r="Y30" s="87"/>
      <c r="Z30" s="85"/>
      <c r="AA30" s="85"/>
      <c r="AB30" s="87"/>
      <c r="AC30" s="85"/>
      <c r="AD30" s="85"/>
      <c r="AE30" s="87"/>
      <c r="AF30" s="85"/>
      <c r="AG30" s="85"/>
      <c r="AH30" s="87"/>
      <c r="AI30" s="85"/>
      <c r="AJ30" s="85"/>
      <c r="AK30" s="85"/>
      <c r="AL30" s="85"/>
    </row>
    <row r="31" spans="1:38" ht="15">
      <c r="A31" s="487"/>
      <c r="B31" s="412" t="s">
        <v>504</v>
      </c>
      <c r="C31" s="408">
        <v>12</v>
      </c>
      <c r="D31" s="493"/>
      <c r="E31" s="409">
        <f t="shared" si="2"/>
        <v>5.37625</v>
      </c>
      <c r="F31" s="410">
        <v>0.23</v>
      </c>
      <c r="G31" s="411">
        <f t="shared" si="1"/>
        <v>1.916666666666667</v>
      </c>
      <c r="H31" s="85"/>
      <c r="I31" s="85"/>
      <c r="J31" s="87"/>
      <c r="K31" s="85"/>
      <c r="L31" s="85"/>
      <c r="M31" s="87"/>
      <c r="N31" s="85"/>
      <c r="O31" s="85"/>
      <c r="P31" s="87"/>
      <c r="Q31" s="85"/>
      <c r="R31" s="85"/>
      <c r="S31" s="87"/>
      <c r="T31" s="85"/>
      <c r="U31" s="85"/>
      <c r="V31" s="87"/>
      <c r="W31" s="85"/>
      <c r="X31" s="85"/>
      <c r="Y31" s="87"/>
      <c r="Z31" s="85"/>
      <c r="AA31" s="85"/>
      <c r="AB31" s="87"/>
      <c r="AC31" s="85"/>
      <c r="AD31" s="85"/>
      <c r="AE31" s="87"/>
      <c r="AF31" s="85"/>
      <c r="AG31" s="85"/>
      <c r="AH31" s="87"/>
      <c r="AI31" s="85"/>
      <c r="AJ31" s="85"/>
      <c r="AK31" s="85"/>
      <c r="AL31" s="85"/>
    </row>
    <row r="32" spans="1:38" ht="15">
      <c r="A32" s="487"/>
      <c r="B32" s="412" t="s">
        <v>505</v>
      </c>
      <c r="C32" s="408">
        <v>1000</v>
      </c>
      <c r="D32" s="493"/>
      <c r="E32" s="409">
        <f t="shared" si="2"/>
        <v>173.67625</v>
      </c>
      <c r="F32" s="410">
        <v>7.43</v>
      </c>
      <c r="G32" s="411">
        <f t="shared" si="1"/>
        <v>0.743</v>
      </c>
      <c r="H32" s="85"/>
      <c r="I32" s="85"/>
      <c r="J32" s="87"/>
      <c r="K32" s="85"/>
      <c r="L32" s="85"/>
      <c r="M32" s="87"/>
      <c r="N32" s="85"/>
      <c r="O32" s="85"/>
      <c r="P32" s="87"/>
      <c r="Q32" s="85"/>
      <c r="R32" s="85"/>
      <c r="S32" s="87"/>
      <c r="T32" s="85"/>
      <c r="U32" s="85"/>
      <c r="V32" s="87"/>
      <c r="W32" s="85"/>
      <c r="X32" s="85"/>
      <c r="Y32" s="87"/>
      <c r="Z32" s="85"/>
      <c r="AA32" s="85"/>
      <c r="AB32" s="87"/>
      <c r="AC32" s="85"/>
      <c r="AD32" s="85"/>
      <c r="AE32" s="87"/>
      <c r="AF32" s="85"/>
      <c r="AG32" s="85"/>
      <c r="AH32" s="87"/>
      <c r="AI32" s="85"/>
      <c r="AJ32" s="85"/>
      <c r="AK32" s="85"/>
      <c r="AL32" s="85"/>
    </row>
    <row r="33" spans="1:38" ht="15">
      <c r="A33" s="487"/>
      <c r="B33" s="412" t="s">
        <v>506</v>
      </c>
      <c r="C33" s="408">
        <v>5000</v>
      </c>
      <c r="D33" s="493"/>
      <c r="E33" s="409">
        <f t="shared" si="2"/>
        <v>28050</v>
      </c>
      <c r="F33" s="410">
        <v>1200</v>
      </c>
      <c r="G33" s="411">
        <f t="shared" si="1"/>
        <v>24</v>
      </c>
      <c r="H33" s="85"/>
      <c r="I33" s="85"/>
      <c r="J33" s="87"/>
      <c r="K33" s="85"/>
      <c r="L33" s="85"/>
      <c r="M33" s="87"/>
      <c r="N33" s="85"/>
      <c r="O33" s="85"/>
      <c r="P33" s="87"/>
      <c r="Q33" s="85"/>
      <c r="R33" s="85"/>
      <c r="S33" s="87"/>
      <c r="T33" s="85"/>
      <c r="U33" s="85"/>
      <c r="V33" s="87"/>
      <c r="W33" s="85"/>
      <c r="X33" s="85"/>
      <c r="Y33" s="87"/>
      <c r="Z33" s="85"/>
      <c r="AA33" s="85"/>
      <c r="AB33" s="87"/>
      <c r="AC33" s="85"/>
      <c r="AD33" s="85"/>
      <c r="AE33" s="87"/>
      <c r="AF33" s="85"/>
      <c r="AG33" s="85"/>
      <c r="AH33" s="87"/>
      <c r="AI33" s="85"/>
      <c r="AJ33" s="85"/>
      <c r="AK33" s="85"/>
      <c r="AL33" s="85"/>
    </row>
    <row r="34" spans="1:38" ht="15.75" thickBot="1">
      <c r="A34" s="488"/>
      <c r="B34" s="413" t="s">
        <v>315</v>
      </c>
      <c r="C34" s="414">
        <v>80</v>
      </c>
      <c r="D34" s="494"/>
      <c r="E34" s="415">
        <f t="shared" si="0"/>
        <v>935</v>
      </c>
      <c r="F34" s="416">
        <v>40</v>
      </c>
      <c r="G34" s="417">
        <f>(F34/$C34)*100</f>
        <v>50</v>
      </c>
      <c r="H34" s="85"/>
      <c r="I34" s="85"/>
      <c r="J34" s="87"/>
      <c r="K34" s="85"/>
      <c r="L34" s="85"/>
      <c r="M34" s="87"/>
      <c r="N34" s="85"/>
      <c r="O34" s="85"/>
      <c r="P34" s="87"/>
      <c r="Q34" s="85"/>
      <c r="R34" s="85"/>
      <c r="S34" s="87"/>
      <c r="T34" s="85"/>
      <c r="U34" s="85"/>
      <c r="V34" s="87"/>
      <c r="W34" s="85"/>
      <c r="X34" s="85"/>
      <c r="Y34" s="87"/>
      <c r="Z34" s="85"/>
      <c r="AA34" s="85"/>
      <c r="AB34" s="87"/>
      <c r="AC34" s="85"/>
      <c r="AD34" s="85"/>
      <c r="AE34" s="87"/>
      <c r="AF34" s="85"/>
      <c r="AG34" s="85"/>
      <c r="AH34" s="87"/>
      <c r="AI34" s="85"/>
      <c r="AJ34" s="85"/>
      <c r="AK34" s="85"/>
      <c r="AL34" s="85"/>
    </row>
    <row r="35" spans="1:32" ht="15">
      <c r="A35" s="396"/>
      <c r="B35" s="396"/>
      <c r="C35" s="418"/>
      <c r="D35" s="418"/>
      <c r="E35" s="418"/>
      <c r="F35" s="418"/>
      <c r="G35" s="396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7" ht="15">
      <c r="A36" s="396"/>
      <c r="B36" s="396"/>
      <c r="C36" s="396"/>
      <c r="D36" s="396"/>
      <c r="E36" s="396"/>
      <c r="F36" s="396"/>
      <c r="G36" s="396"/>
    </row>
    <row r="37" spans="1:7" ht="15.75" thickBot="1">
      <c r="A37" s="396"/>
      <c r="B37" s="396"/>
      <c r="C37" s="396"/>
      <c r="D37" s="396"/>
      <c r="E37" s="396"/>
      <c r="F37" s="396"/>
      <c r="G37" s="396"/>
    </row>
    <row r="38" spans="1:7" ht="15.75" thickBot="1">
      <c r="A38" s="396"/>
      <c r="B38" s="381"/>
      <c r="C38" s="381"/>
      <c r="D38" s="489" t="s">
        <v>482</v>
      </c>
      <c r="E38" s="490"/>
      <c r="F38" s="490"/>
      <c r="G38" s="491"/>
    </row>
    <row r="39" spans="1:7" ht="75.75" thickBot="1">
      <c r="A39" s="397" t="s">
        <v>143</v>
      </c>
      <c r="B39" s="398" t="s">
        <v>144</v>
      </c>
      <c r="C39" s="419" t="s">
        <v>145</v>
      </c>
      <c r="D39" s="420" t="s">
        <v>447</v>
      </c>
      <c r="E39" s="398" t="s">
        <v>446</v>
      </c>
      <c r="F39" s="398" t="s">
        <v>146</v>
      </c>
      <c r="G39" s="421" t="s">
        <v>137</v>
      </c>
    </row>
    <row r="40" spans="1:7" ht="15.75" thickBot="1">
      <c r="A40" s="486" t="s">
        <v>318</v>
      </c>
      <c r="B40" s="401" t="s">
        <v>304</v>
      </c>
      <c r="C40" s="422" t="s">
        <v>316</v>
      </c>
      <c r="D40" s="495">
        <v>3678</v>
      </c>
      <c r="E40" s="423">
        <f>($D$40*F40/1000)</f>
        <v>30.63774</v>
      </c>
      <c r="F40" s="424">
        <v>8.33</v>
      </c>
      <c r="G40" s="425"/>
    </row>
    <row r="41" spans="1:7" ht="15.75" thickBot="1">
      <c r="A41" s="487"/>
      <c r="B41" s="406" t="s">
        <v>305</v>
      </c>
      <c r="C41" s="422">
        <v>200</v>
      </c>
      <c r="D41" s="496"/>
      <c r="E41" s="423">
        <f aca="true" t="shared" si="3" ref="E41:E60">($D$40*F41/1000)</f>
        <v>312.63</v>
      </c>
      <c r="F41" s="426">
        <v>85</v>
      </c>
      <c r="G41" s="427">
        <f aca="true" t="shared" si="4" ref="G41:G52">(F41/$C41)*100</f>
        <v>42.5</v>
      </c>
    </row>
    <row r="42" spans="1:7" ht="15.75" thickBot="1">
      <c r="A42" s="487"/>
      <c r="B42" s="407" t="s">
        <v>306</v>
      </c>
      <c r="C42" s="422">
        <v>250</v>
      </c>
      <c r="D42" s="496"/>
      <c r="E42" s="423">
        <f t="shared" si="3"/>
        <v>18.39</v>
      </c>
      <c r="F42" s="426">
        <v>5</v>
      </c>
      <c r="G42" s="427">
        <f t="shared" si="4"/>
        <v>2</v>
      </c>
    </row>
    <row r="43" spans="1:7" ht="15.75" thickBot="1">
      <c r="A43" s="487"/>
      <c r="B43" s="407" t="s">
        <v>307</v>
      </c>
      <c r="C43" s="422">
        <v>500</v>
      </c>
      <c r="D43" s="496"/>
      <c r="E43" s="423">
        <f t="shared" si="3"/>
        <v>36.78</v>
      </c>
      <c r="F43" s="426">
        <v>10</v>
      </c>
      <c r="G43" s="427">
        <f t="shared" si="4"/>
        <v>2</v>
      </c>
    </row>
    <row r="44" spans="1:7" ht="15.75" thickBot="1">
      <c r="A44" s="487"/>
      <c r="B44" s="428" t="s">
        <v>308</v>
      </c>
      <c r="C44" s="422">
        <v>10</v>
      </c>
      <c r="D44" s="496"/>
      <c r="E44" s="423">
        <f t="shared" si="3"/>
        <v>10.26162</v>
      </c>
      <c r="F44" s="426">
        <v>2.79</v>
      </c>
      <c r="G44" s="427">
        <f t="shared" si="4"/>
        <v>27.900000000000002</v>
      </c>
    </row>
    <row r="45" spans="1:7" ht="15.75" thickBot="1">
      <c r="A45" s="487"/>
      <c r="B45" s="428" t="s">
        <v>309</v>
      </c>
      <c r="C45" s="422">
        <v>30</v>
      </c>
      <c r="D45" s="496"/>
      <c r="E45" s="423">
        <f t="shared" si="3"/>
        <v>3.678</v>
      </c>
      <c r="F45" s="426">
        <v>1</v>
      </c>
      <c r="G45" s="427">
        <f t="shared" si="4"/>
        <v>3.3333333333333335</v>
      </c>
    </row>
    <row r="46" spans="1:7" ht="15.75" thickBot="1">
      <c r="A46" s="487"/>
      <c r="B46" s="407" t="s">
        <v>485</v>
      </c>
      <c r="C46" s="422">
        <v>30</v>
      </c>
      <c r="D46" s="496"/>
      <c r="E46" s="423">
        <f t="shared" si="3"/>
        <v>3.56766</v>
      </c>
      <c r="F46" s="426">
        <v>0.97</v>
      </c>
      <c r="G46" s="427">
        <f t="shared" si="4"/>
        <v>3.2333333333333334</v>
      </c>
    </row>
    <row r="47" spans="1:7" ht="15.75" thickBot="1">
      <c r="A47" s="487"/>
      <c r="B47" s="407" t="s">
        <v>484</v>
      </c>
      <c r="C47" s="422">
        <v>0.6</v>
      </c>
      <c r="D47" s="496"/>
      <c r="E47" s="423">
        <f t="shared" si="3"/>
        <v>0.47814000000000006</v>
      </c>
      <c r="F47" s="426">
        <v>0.13</v>
      </c>
      <c r="G47" s="427">
        <f t="shared" si="4"/>
        <v>21.666666666666668</v>
      </c>
    </row>
    <row r="48" spans="1:7" ht="15.75" thickBot="1">
      <c r="A48" s="487"/>
      <c r="B48" s="429" t="s">
        <v>310</v>
      </c>
      <c r="C48" s="422">
        <v>1200</v>
      </c>
      <c r="D48" s="496"/>
      <c r="E48" s="423">
        <f t="shared" si="3"/>
        <v>116.00412</v>
      </c>
      <c r="F48" s="426">
        <v>31.54</v>
      </c>
      <c r="G48" s="427">
        <f t="shared" si="4"/>
        <v>2.6283333333333334</v>
      </c>
    </row>
    <row r="49" spans="1:7" ht="15.75" thickBot="1">
      <c r="A49" s="487"/>
      <c r="B49" s="428" t="s">
        <v>311</v>
      </c>
      <c r="C49" s="422">
        <v>1</v>
      </c>
      <c r="D49" s="496"/>
      <c r="E49" s="423">
        <f t="shared" si="3"/>
        <v>0.29424</v>
      </c>
      <c r="F49" s="426">
        <v>0.08</v>
      </c>
      <c r="G49" s="427">
        <f t="shared" si="4"/>
        <v>8</v>
      </c>
    </row>
    <row r="50" spans="1:7" ht="15.75" thickBot="1">
      <c r="A50" s="487"/>
      <c r="B50" s="428" t="s">
        <v>312</v>
      </c>
      <c r="C50" s="430">
        <v>4</v>
      </c>
      <c r="D50" s="496"/>
      <c r="E50" s="423">
        <f t="shared" si="3"/>
        <v>0.007356</v>
      </c>
      <c r="F50" s="431">
        <v>0.002</v>
      </c>
      <c r="G50" s="432">
        <f t="shared" si="4"/>
        <v>0.05</v>
      </c>
    </row>
    <row r="51" spans="1:7" ht="15.75" thickBot="1">
      <c r="A51" s="487"/>
      <c r="B51" s="428" t="s">
        <v>313</v>
      </c>
      <c r="C51" s="430">
        <v>0.3</v>
      </c>
      <c r="D51" s="496"/>
      <c r="E51" s="423">
        <f t="shared" si="3"/>
        <v>0.03678</v>
      </c>
      <c r="F51" s="433">
        <v>0.01</v>
      </c>
      <c r="G51" s="432">
        <f t="shared" si="4"/>
        <v>3.3333333333333335</v>
      </c>
    </row>
    <row r="52" spans="1:7" ht="15">
      <c r="A52" s="487"/>
      <c r="B52" s="428" t="s">
        <v>314</v>
      </c>
      <c r="C52" s="430">
        <v>0.02</v>
      </c>
      <c r="D52" s="496"/>
      <c r="E52" s="423">
        <f>($D$40*F52/1000)</f>
        <v>0.007356</v>
      </c>
      <c r="F52" s="431">
        <v>0.002</v>
      </c>
      <c r="G52" s="432">
        <f t="shared" si="4"/>
        <v>10</v>
      </c>
    </row>
    <row r="53" spans="1:38" ht="15">
      <c r="A53" s="487"/>
      <c r="B53" s="412" t="s">
        <v>500</v>
      </c>
      <c r="C53" s="408" t="s">
        <v>501</v>
      </c>
      <c r="D53" s="496"/>
      <c r="E53" s="433" t="s">
        <v>501</v>
      </c>
      <c r="F53" s="410" t="s">
        <v>501</v>
      </c>
      <c r="G53" s="411" t="s">
        <v>501</v>
      </c>
      <c r="H53" s="85"/>
      <c r="I53" s="85"/>
      <c r="J53" s="87"/>
      <c r="K53" s="85"/>
      <c r="L53" s="85"/>
      <c r="M53" s="87"/>
      <c r="N53" s="85"/>
      <c r="O53" s="85"/>
      <c r="P53" s="87"/>
      <c r="Q53" s="85"/>
      <c r="R53" s="85"/>
      <c r="S53" s="87"/>
      <c r="T53" s="85"/>
      <c r="U53" s="85"/>
      <c r="V53" s="87"/>
      <c r="W53" s="85"/>
      <c r="X53" s="85"/>
      <c r="Y53" s="87"/>
      <c r="Z53" s="85"/>
      <c r="AA53" s="85"/>
      <c r="AB53" s="87"/>
      <c r="AC53" s="85"/>
      <c r="AD53" s="85"/>
      <c r="AE53" s="87"/>
      <c r="AF53" s="85"/>
      <c r="AG53" s="85"/>
      <c r="AH53" s="87"/>
      <c r="AI53" s="85"/>
      <c r="AJ53" s="85"/>
      <c r="AK53" s="85"/>
      <c r="AL53" s="85"/>
    </row>
    <row r="54" spans="1:38" ht="15">
      <c r="A54" s="487"/>
      <c r="B54" s="412" t="s">
        <v>502</v>
      </c>
      <c r="C54" s="408">
        <v>4</v>
      </c>
      <c r="D54" s="496"/>
      <c r="E54" s="409">
        <f aca="true" t="shared" si="5" ref="E54:E59">($D$14*F54/1000)</f>
        <v>0.04675</v>
      </c>
      <c r="F54" s="410">
        <v>0.002</v>
      </c>
      <c r="G54" s="411">
        <f aca="true" t="shared" si="6" ref="G54:G59">(F54/$C54)*100</f>
        <v>0.05</v>
      </c>
      <c r="H54" s="85"/>
      <c r="I54" s="85"/>
      <c r="J54" s="87"/>
      <c r="K54" s="85"/>
      <c r="L54" s="85"/>
      <c r="M54" s="87"/>
      <c r="N54" s="85"/>
      <c r="O54" s="85"/>
      <c r="P54" s="87"/>
      <c r="Q54" s="85"/>
      <c r="R54" s="85"/>
      <c r="S54" s="87"/>
      <c r="T54" s="85"/>
      <c r="U54" s="85"/>
      <c r="V54" s="87"/>
      <c r="W54" s="85"/>
      <c r="X54" s="85"/>
      <c r="Y54" s="87"/>
      <c r="Z54" s="85"/>
      <c r="AA54" s="85"/>
      <c r="AB54" s="87"/>
      <c r="AC54" s="85"/>
      <c r="AD54" s="85"/>
      <c r="AE54" s="87"/>
      <c r="AF54" s="85"/>
      <c r="AG54" s="85"/>
      <c r="AH54" s="87"/>
      <c r="AI54" s="85"/>
      <c r="AJ54" s="85"/>
      <c r="AK54" s="85"/>
      <c r="AL54" s="85"/>
    </row>
    <row r="55" spans="1:38" ht="15">
      <c r="A55" s="487"/>
      <c r="B55" s="412" t="s">
        <v>503</v>
      </c>
      <c r="C55" s="408">
        <v>0.005</v>
      </c>
      <c r="D55" s="496"/>
      <c r="E55" s="409">
        <f t="shared" si="5"/>
        <v>0.023375</v>
      </c>
      <c r="F55" s="410">
        <v>0.001</v>
      </c>
      <c r="G55" s="411">
        <f t="shared" si="6"/>
        <v>20</v>
      </c>
      <c r="H55" s="85"/>
      <c r="I55" s="85"/>
      <c r="J55" s="87"/>
      <c r="K55" s="85"/>
      <c r="L55" s="85"/>
      <c r="M55" s="87"/>
      <c r="N55" s="85"/>
      <c r="O55" s="85"/>
      <c r="P55" s="87"/>
      <c r="Q55" s="85"/>
      <c r="R55" s="85"/>
      <c r="S55" s="87"/>
      <c r="T55" s="85"/>
      <c r="U55" s="85"/>
      <c r="V55" s="87"/>
      <c r="W55" s="85"/>
      <c r="X55" s="85"/>
      <c r="Y55" s="87"/>
      <c r="Z55" s="85"/>
      <c r="AA55" s="85"/>
      <c r="AB55" s="87"/>
      <c r="AC55" s="85"/>
      <c r="AD55" s="85"/>
      <c r="AE55" s="87"/>
      <c r="AF55" s="85"/>
      <c r="AG55" s="85"/>
      <c r="AH55" s="87"/>
      <c r="AI55" s="85"/>
      <c r="AJ55" s="85"/>
      <c r="AK55" s="85"/>
      <c r="AL55" s="85"/>
    </row>
    <row r="56" spans="1:38" ht="15">
      <c r="A56" s="487"/>
      <c r="B56" s="412" t="s">
        <v>504</v>
      </c>
      <c r="C56" s="408">
        <v>12</v>
      </c>
      <c r="D56" s="496"/>
      <c r="E56" s="409">
        <f t="shared" si="5"/>
        <v>5.1425</v>
      </c>
      <c r="F56" s="410">
        <v>0.22</v>
      </c>
      <c r="G56" s="411">
        <f t="shared" si="6"/>
        <v>1.8333333333333333</v>
      </c>
      <c r="H56" s="85"/>
      <c r="I56" s="85"/>
      <c r="J56" s="87"/>
      <c r="K56" s="85"/>
      <c r="L56" s="85"/>
      <c r="M56" s="87"/>
      <c r="N56" s="85"/>
      <c r="O56" s="85"/>
      <c r="P56" s="87"/>
      <c r="Q56" s="85"/>
      <c r="R56" s="85"/>
      <c r="S56" s="87"/>
      <c r="T56" s="85"/>
      <c r="U56" s="85"/>
      <c r="V56" s="87"/>
      <c r="W56" s="85"/>
      <c r="X56" s="85"/>
      <c r="Y56" s="87"/>
      <c r="Z56" s="85"/>
      <c r="AA56" s="85"/>
      <c r="AB56" s="87"/>
      <c r="AC56" s="85"/>
      <c r="AD56" s="85"/>
      <c r="AE56" s="87"/>
      <c r="AF56" s="85"/>
      <c r="AG56" s="85"/>
      <c r="AH56" s="87"/>
      <c r="AI56" s="85"/>
      <c r="AJ56" s="85"/>
      <c r="AK56" s="85"/>
      <c r="AL56" s="85"/>
    </row>
    <row r="57" spans="1:38" ht="15">
      <c r="A57" s="487"/>
      <c r="B57" s="412" t="s">
        <v>505</v>
      </c>
      <c r="C57" s="408">
        <v>1000</v>
      </c>
      <c r="D57" s="496"/>
      <c r="E57" s="409">
        <f t="shared" si="5"/>
        <v>287.045</v>
      </c>
      <c r="F57" s="410">
        <v>12.28</v>
      </c>
      <c r="G57" s="411">
        <f t="shared" si="6"/>
        <v>1.228</v>
      </c>
      <c r="H57" s="85"/>
      <c r="I57" s="85"/>
      <c r="J57" s="87"/>
      <c r="K57" s="85"/>
      <c r="L57" s="85"/>
      <c r="M57" s="87"/>
      <c r="N57" s="85"/>
      <c r="O57" s="85"/>
      <c r="P57" s="87"/>
      <c r="Q57" s="85"/>
      <c r="R57" s="85"/>
      <c r="S57" s="87"/>
      <c r="T57" s="85"/>
      <c r="U57" s="85"/>
      <c r="V57" s="87"/>
      <c r="W57" s="85"/>
      <c r="X57" s="85"/>
      <c r="Y57" s="87"/>
      <c r="Z57" s="85"/>
      <c r="AA57" s="85"/>
      <c r="AB57" s="87"/>
      <c r="AC57" s="85"/>
      <c r="AD57" s="85"/>
      <c r="AE57" s="87"/>
      <c r="AF57" s="85"/>
      <c r="AG57" s="85"/>
      <c r="AH57" s="87"/>
      <c r="AI57" s="85"/>
      <c r="AJ57" s="85"/>
      <c r="AK57" s="85"/>
      <c r="AL57" s="85"/>
    </row>
    <row r="58" spans="1:38" ht="15">
      <c r="A58" s="487"/>
      <c r="B58" s="412" t="s">
        <v>506</v>
      </c>
      <c r="C58" s="408">
        <v>5000</v>
      </c>
      <c r="D58" s="496"/>
      <c r="E58" s="409">
        <f t="shared" si="5"/>
        <v>10285</v>
      </c>
      <c r="F58" s="410">
        <v>440</v>
      </c>
      <c r="G58" s="411">
        <f t="shared" si="6"/>
        <v>8.799999999999999</v>
      </c>
      <c r="H58" s="85"/>
      <c r="I58" s="85"/>
      <c r="J58" s="87"/>
      <c r="K58" s="85"/>
      <c r="L58" s="85"/>
      <c r="M58" s="87"/>
      <c r="N58" s="85"/>
      <c r="O58" s="85"/>
      <c r="P58" s="87"/>
      <c r="Q58" s="85"/>
      <c r="R58" s="85"/>
      <c r="S58" s="87"/>
      <c r="T58" s="85"/>
      <c r="U58" s="85"/>
      <c r="V58" s="87"/>
      <c r="W58" s="85"/>
      <c r="X58" s="85"/>
      <c r="Y58" s="87"/>
      <c r="Z58" s="85"/>
      <c r="AA58" s="85"/>
      <c r="AB58" s="87"/>
      <c r="AC58" s="85"/>
      <c r="AD58" s="85"/>
      <c r="AE58" s="87"/>
      <c r="AF58" s="85"/>
      <c r="AG58" s="85"/>
      <c r="AH58" s="87"/>
      <c r="AI58" s="85"/>
      <c r="AJ58" s="85"/>
      <c r="AK58" s="85"/>
      <c r="AL58" s="85"/>
    </row>
    <row r="59" spans="1:38" ht="15.75" thickBot="1">
      <c r="A59" s="487"/>
      <c r="B59" s="412" t="s">
        <v>483</v>
      </c>
      <c r="C59" s="430">
        <v>10</v>
      </c>
      <c r="D59" s="496"/>
      <c r="E59" s="409">
        <f t="shared" si="5"/>
        <v>30.3875</v>
      </c>
      <c r="F59" s="410">
        <v>1.3</v>
      </c>
      <c r="G59" s="411">
        <f t="shared" si="6"/>
        <v>13</v>
      </c>
      <c r="H59" s="85"/>
      <c r="I59" s="85"/>
      <c r="J59" s="87"/>
      <c r="K59" s="85"/>
      <c r="L59" s="85"/>
      <c r="M59" s="87"/>
      <c r="N59" s="85"/>
      <c r="O59" s="85"/>
      <c r="P59" s="87"/>
      <c r="Q59" s="85"/>
      <c r="R59" s="85"/>
      <c r="S59" s="87"/>
      <c r="T59" s="85"/>
      <c r="U59" s="85"/>
      <c r="V59" s="87"/>
      <c r="W59" s="85"/>
      <c r="X59" s="85"/>
      <c r="Y59" s="87"/>
      <c r="Z59" s="85"/>
      <c r="AA59" s="85"/>
      <c r="AB59" s="87"/>
      <c r="AC59" s="85"/>
      <c r="AD59" s="85"/>
      <c r="AE59" s="87"/>
      <c r="AF59" s="85"/>
      <c r="AG59" s="85"/>
      <c r="AH59" s="87"/>
      <c r="AI59" s="85"/>
      <c r="AJ59" s="85"/>
      <c r="AK59" s="85"/>
      <c r="AL59" s="85"/>
    </row>
    <row r="60" spans="1:7" ht="12.75" customHeight="1" thickBot="1">
      <c r="A60" s="488"/>
      <c r="B60" s="434" t="s">
        <v>315</v>
      </c>
      <c r="C60" s="435">
        <v>80</v>
      </c>
      <c r="D60" s="497"/>
      <c r="E60" s="423">
        <f t="shared" si="3"/>
        <v>147.12</v>
      </c>
      <c r="F60" s="436">
        <v>40</v>
      </c>
      <c r="G60" s="437">
        <f>(F60/$C60)*100</f>
        <v>50</v>
      </c>
    </row>
    <row r="61" spans="1:7" ht="15">
      <c r="A61" s="396"/>
      <c r="B61" s="396"/>
      <c r="C61" s="396"/>
      <c r="D61" s="396"/>
      <c r="E61" s="396"/>
      <c r="F61" s="396"/>
      <c r="G61" s="396"/>
    </row>
    <row r="62" spans="1:7" ht="15">
      <c r="A62" s="396"/>
      <c r="B62" s="396"/>
      <c r="C62" s="396"/>
      <c r="D62" s="396"/>
      <c r="E62" s="396"/>
      <c r="F62" s="396"/>
      <c r="G62" s="396"/>
    </row>
    <row r="63" spans="1:7" ht="15">
      <c r="A63" s="396"/>
      <c r="B63" s="396"/>
      <c r="C63" s="396"/>
      <c r="D63" s="396"/>
      <c r="E63" s="396"/>
      <c r="F63" s="396"/>
      <c r="G63" s="396"/>
    </row>
    <row r="64" ht="15">
      <c r="A64" s="1" t="s">
        <v>82</v>
      </c>
    </row>
  </sheetData>
  <sheetProtection password="ED85" sheet="1" selectLockedCells="1" selectUnlockedCells="1"/>
  <mergeCells count="17">
    <mergeCell ref="A40:A60"/>
    <mergeCell ref="A14:A34"/>
    <mergeCell ref="D38:G38"/>
    <mergeCell ref="D14:D34"/>
    <mergeCell ref="D40:D60"/>
    <mergeCell ref="M12:O12"/>
    <mergeCell ref="J12:L12"/>
    <mergeCell ref="P12:R12"/>
    <mergeCell ref="S12:U12"/>
    <mergeCell ref="V12:X12"/>
    <mergeCell ref="Y12:AA12"/>
    <mergeCell ref="AB12:AD12"/>
    <mergeCell ref="A1:G1"/>
    <mergeCell ref="A3:G3"/>
    <mergeCell ref="A5:G5"/>
    <mergeCell ref="A11:G11"/>
    <mergeCell ref="D12:G12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5" zoomScaleNormal="95" zoomScalePageLayoutView="0" workbookViewId="0" topLeftCell="A1">
      <selection activeCell="A1" sqref="A1:I33"/>
    </sheetView>
  </sheetViews>
  <sheetFormatPr defaultColWidth="9.140625" defaultRowHeight="12.75"/>
  <cols>
    <col min="1" max="1" width="28.14062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457" t="s">
        <v>22</v>
      </c>
      <c r="B1" s="457"/>
      <c r="C1" s="457"/>
      <c r="D1" s="457"/>
      <c r="E1" s="457"/>
      <c r="F1" s="457"/>
      <c r="G1" s="457"/>
      <c r="H1" s="457"/>
      <c r="I1" s="457"/>
      <c r="J1" s="89"/>
      <c r="K1" s="89"/>
      <c r="L1" s="89"/>
      <c r="M1" s="89"/>
      <c r="N1" s="89"/>
      <c r="O1" s="89"/>
      <c r="P1" s="89"/>
      <c r="Q1" s="89"/>
    </row>
    <row r="2" spans="1:17" ht="15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>
      <c r="A3" s="457" t="s">
        <v>147</v>
      </c>
      <c r="B3" s="457"/>
      <c r="C3" s="457"/>
      <c r="D3" s="457"/>
      <c r="E3" s="457"/>
      <c r="F3" s="457"/>
      <c r="G3" s="457"/>
      <c r="H3" s="457"/>
      <c r="I3" s="457"/>
      <c r="J3" s="89"/>
      <c r="K3" s="89"/>
      <c r="L3" s="89"/>
      <c r="M3" s="89"/>
      <c r="N3" s="89"/>
      <c r="O3" s="89"/>
      <c r="P3" s="89"/>
      <c r="Q3" s="89"/>
    </row>
    <row r="4" spans="1:17" ht="15.75" thickBot="1">
      <c r="A4" s="5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4" ht="12.75" customHeight="1" thickBot="1">
      <c r="A5" s="502" t="s">
        <v>148</v>
      </c>
      <c r="B5" s="502"/>
      <c r="C5" s="502"/>
      <c r="D5" s="90" t="s">
        <v>319</v>
      </c>
    </row>
    <row r="6" spans="1:4" ht="12.75" customHeight="1" thickBot="1">
      <c r="A6" s="502" t="s">
        <v>149</v>
      </c>
      <c r="B6" s="502"/>
      <c r="C6" s="502"/>
      <c r="D6" s="90">
        <v>2017</v>
      </c>
    </row>
    <row r="7" spans="1:4" ht="12.75" customHeight="1" thickBot="1">
      <c r="A7" s="502" t="s">
        <v>150</v>
      </c>
      <c r="B7" s="502"/>
      <c r="C7" s="502"/>
      <c r="D7" s="90" t="s">
        <v>249</v>
      </c>
    </row>
    <row r="10" spans="1:9" ht="15.75" thickBot="1">
      <c r="A10" s="480" t="s">
        <v>151</v>
      </c>
      <c r="B10" s="480"/>
      <c r="C10" s="480"/>
      <c r="D10" s="480"/>
      <c r="E10" s="480"/>
      <c r="F10" s="480"/>
      <c r="G10" s="480"/>
      <c r="H10" s="480"/>
      <c r="I10" s="480"/>
    </row>
    <row r="11" spans="1:7" ht="12.75" customHeight="1" thickBot="1">
      <c r="A11" s="2"/>
      <c r="D11" s="501" t="s">
        <v>152</v>
      </c>
      <c r="E11" s="501"/>
      <c r="F11" s="501" t="s">
        <v>153</v>
      </c>
      <c r="G11" s="501"/>
    </row>
    <row r="12" spans="1:9" ht="45">
      <c r="A12" s="92" t="s">
        <v>154</v>
      </c>
      <c r="B12" s="91" t="s">
        <v>155</v>
      </c>
      <c r="C12" s="93" t="s">
        <v>156</v>
      </c>
      <c r="D12" s="93" t="s">
        <v>157</v>
      </c>
      <c r="E12" s="93" t="s">
        <v>158</v>
      </c>
      <c r="F12" s="93" t="s">
        <v>157</v>
      </c>
      <c r="G12" s="93" t="s">
        <v>158</v>
      </c>
      <c r="H12" s="91" t="s">
        <v>159</v>
      </c>
      <c r="I12" s="94" t="s">
        <v>160</v>
      </c>
    </row>
    <row r="13" spans="1:9" ht="39.75" customHeight="1">
      <c r="A13" s="95" t="s">
        <v>320</v>
      </c>
      <c r="B13" s="201" t="s">
        <v>326</v>
      </c>
      <c r="C13" s="97" t="s">
        <v>327</v>
      </c>
      <c r="D13" s="201">
        <v>62.4</v>
      </c>
      <c r="E13" s="201" t="s">
        <v>293</v>
      </c>
      <c r="F13" s="201">
        <v>70</v>
      </c>
      <c r="G13" s="195" t="s">
        <v>293</v>
      </c>
      <c r="H13" s="201" t="s">
        <v>328</v>
      </c>
      <c r="I13" s="498" t="s">
        <v>329</v>
      </c>
    </row>
    <row r="14" spans="1:9" ht="39.75" customHeight="1">
      <c r="A14" s="95" t="s">
        <v>321</v>
      </c>
      <c r="B14" s="201" t="s">
        <v>326</v>
      </c>
      <c r="C14" s="97" t="s">
        <v>327</v>
      </c>
      <c r="D14" s="201">
        <v>64.1</v>
      </c>
      <c r="E14" s="201" t="s">
        <v>293</v>
      </c>
      <c r="F14" s="201">
        <v>70</v>
      </c>
      <c r="G14" s="195" t="s">
        <v>293</v>
      </c>
      <c r="H14" s="201" t="s">
        <v>328</v>
      </c>
      <c r="I14" s="499"/>
    </row>
    <row r="15" spans="1:9" ht="39.75" customHeight="1">
      <c r="A15" s="95" t="s">
        <v>322</v>
      </c>
      <c r="B15" s="201" t="s">
        <v>326</v>
      </c>
      <c r="C15" s="97" t="s">
        <v>327</v>
      </c>
      <c r="D15" s="201">
        <v>63.1</v>
      </c>
      <c r="E15" s="201" t="s">
        <v>293</v>
      </c>
      <c r="F15" s="201">
        <v>70</v>
      </c>
      <c r="G15" s="195" t="s">
        <v>293</v>
      </c>
      <c r="H15" s="201" t="s">
        <v>328</v>
      </c>
      <c r="I15" s="499"/>
    </row>
    <row r="16" spans="1:9" ht="39.75" customHeight="1">
      <c r="A16" s="200" t="s">
        <v>324</v>
      </c>
      <c r="B16" s="201" t="s">
        <v>326</v>
      </c>
      <c r="C16" s="97" t="s">
        <v>327</v>
      </c>
      <c r="D16" s="202">
        <v>64.7</v>
      </c>
      <c r="E16" s="201" t="s">
        <v>293</v>
      </c>
      <c r="F16" s="201">
        <v>70</v>
      </c>
      <c r="G16" s="195" t="s">
        <v>293</v>
      </c>
      <c r="H16" s="201" t="s">
        <v>328</v>
      </c>
      <c r="I16" s="499"/>
    </row>
    <row r="17" spans="1:9" ht="39.75" customHeight="1" thickBot="1">
      <c r="A17" s="99" t="s">
        <v>323</v>
      </c>
      <c r="B17" s="201" t="s">
        <v>326</v>
      </c>
      <c r="C17" s="97" t="s">
        <v>327</v>
      </c>
      <c r="D17" s="203">
        <v>56.5</v>
      </c>
      <c r="E17" s="201" t="s">
        <v>293</v>
      </c>
      <c r="F17" s="201">
        <v>70</v>
      </c>
      <c r="G17" s="195" t="s">
        <v>293</v>
      </c>
      <c r="H17" s="201" t="s">
        <v>328</v>
      </c>
      <c r="I17" s="499"/>
    </row>
    <row r="18" spans="1:9" ht="39.75" customHeight="1" thickBot="1">
      <c r="A18" s="99" t="s">
        <v>325</v>
      </c>
      <c r="B18" s="201" t="s">
        <v>326</v>
      </c>
      <c r="C18" s="97" t="s">
        <v>327</v>
      </c>
      <c r="D18" s="203">
        <v>63.3</v>
      </c>
      <c r="E18" s="201" t="s">
        <v>293</v>
      </c>
      <c r="F18" s="201">
        <v>70</v>
      </c>
      <c r="G18" s="195" t="s">
        <v>293</v>
      </c>
      <c r="H18" s="201" t="s">
        <v>328</v>
      </c>
      <c r="I18" s="500"/>
    </row>
    <row r="21" ht="15">
      <c r="A21" s="1" t="s">
        <v>82</v>
      </c>
    </row>
    <row r="24" ht="15">
      <c r="A24" s="2"/>
    </row>
    <row r="25" ht="15">
      <c r="H25" s="100"/>
    </row>
  </sheetData>
  <sheetProtection password="ED85" sheet="1" selectLockedCells="1" selectUnlockedCells="1"/>
  <mergeCells count="9">
    <mergeCell ref="I13:I18"/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zoomScalePageLayoutView="95" workbookViewId="0" topLeftCell="I56">
      <selection activeCell="A1" sqref="A1:S65"/>
    </sheetView>
  </sheetViews>
  <sheetFormatPr defaultColWidth="9.140625" defaultRowHeight="12.75"/>
  <cols>
    <col min="1" max="1" width="76.421875" style="1" customWidth="1"/>
    <col min="2" max="2" width="20.7109375" style="1" customWidth="1"/>
    <col min="3" max="3" width="22.00390625" style="1" customWidth="1"/>
    <col min="4" max="5" width="20.7109375" style="101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101" customWidth="1"/>
    <col min="10" max="10" width="20.7109375" style="101" customWidth="1"/>
    <col min="11" max="22" width="20.7109375" style="1" customWidth="1"/>
    <col min="23" max="16384" width="9.140625" style="1" customWidth="1"/>
  </cols>
  <sheetData>
    <row r="1" spans="1:29" ht="12.75" customHeight="1">
      <c r="A1" s="457" t="s">
        <v>22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X1" s="9"/>
      <c r="Y1" s="9"/>
      <c r="Z1" s="9"/>
      <c r="AA1" s="9"/>
      <c r="AB1" s="9"/>
      <c r="AC1" s="9"/>
    </row>
    <row r="2" spans="1:29" ht="15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X2" s="9"/>
      <c r="Y2" s="9"/>
      <c r="Z2" s="9"/>
      <c r="AA2" s="9"/>
      <c r="AB2" s="9"/>
      <c r="AC2" s="9"/>
    </row>
    <row r="3" spans="1:29" ht="15">
      <c r="A3" s="505" t="s">
        <v>161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9"/>
      <c r="X3" s="9"/>
      <c r="Y3" s="9"/>
      <c r="Z3" s="9"/>
      <c r="AA3" s="9"/>
      <c r="AB3" s="9"/>
      <c r="AC3" s="9"/>
    </row>
    <row r="4" spans="1:29" ht="15">
      <c r="A4" s="10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">
      <c r="A5" s="459" t="s">
        <v>162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5">
      <c r="A6" s="103" t="s">
        <v>163</v>
      </c>
      <c r="B6" s="20" t="s">
        <v>249</v>
      </c>
      <c r="C6" s="20"/>
      <c r="D6" s="20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10" ht="15">
      <c r="B7" s="104"/>
      <c r="C7" s="82"/>
      <c r="D7" s="82"/>
      <c r="E7" s="76"/>
      <c r="F7" s="76"/>
      <c r="G7" s="76"/>
      <c r="H7" s="76"/>
      <c r="I7" s="76"/>
      <c r="J7" s="76"/>
    </row>
    <row r="8" spans="1:18" ht="30">
      <c r="A8" s="506" t="s">
        <v>164</v>
      </c>
      <c r="B8" s="506" t="s">
        <v>165</v>
      </c>
      <c r="C8" s="506" t="s">
        <v>166</v>
      </c>
      <c r="D8" s="71" t="s">
        <v>167</v>
      </c>
      <c r="E8" s="71" t="s">
        <v>167</v>
      </c>
      <c r="F8" s="71" t="s">
        <v>167</v>
      </c>
      <c r="G8" s="71" t="s">
        <v>167</v>
      </c>
      <c r="H8" s="71" t="s">
        <v>167</v>
      </c>
      <c r="I8" s="71" t="s">
        <v>167</v>
      </c>
      <c r="J8" s="71" t="s">
        <v>167</v>
      </c>
      <c r="K8" s="71" t="s">
        <v>167</v>
      </c>
      <c r="L8" s="71" t="s">
        <v>167</v>
      </c>
      <c r="M8" s="71" t="s">
        <v>167</v>
      </c>
      <c r="N8" s="71" t="s">
        <v>167</v>
      </c>
      <c r="O8" s="71" t="s">
        <v>167</v>
      </c>
      <c r="P8" s="71" t="s">
        <v>167</v>
      </c>
      <c r="Q8" s="71" t="s">
        <v>167</v>
      </c>
      <c r="R8" s="76"/>
    </row>
    <row r="9" spans="1:18" ht="30.75" thickBot="1">
      <c r="A9" s="506"/>
      <c r="B9" s="506"/>
      <c r="C9" s="506"/>
      <c r="D9" s="105" t="s">
        <v>168</v>
      </c>
      <c r="E9" s="105" t="s">
        <v>169</v>
      </c>
      <c r="F9" s="105" t="s">
        <v>170</v>
      </c>
      <c r="G9" s="105" t="s">
        <v>171</v>
      </c>
      <c r="H9" s="105" t="s">
        <v>171</v>
      </c>
      <c r="I9" s="105" t="s">
        <v>172</v>
      </c>
      <c r="J9" s="105" t="s">
        <v>173</v>
      </c>
      <c r="K9" s="105" t="s">
        <v>174</v>
      </c>
      <c r="L9" s="105" t="s">
        <v>175</v>
      </c>
      <c r="M9" s="105" t="s">
        <v>176</v>
      </c>
      <c r="N9" s="105" t="s">
        <v>177</v>
      </c>
      <c r="O9" s="105" t="s">
        <v>178</v>
      </c>
      <c r="P9" s="105" t="s">
        <v>179</v>
      </c>
      <c r="Q9" s="106" t="s">
        <v>180</v>
      </c>
      <c r="R9" s="61"/>
    </row>
    <row r="10" spans="1:18" ht="15">
      <c r="A10" s="73"/>
      <c r="B10" s="107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>
        <f aca="true" t="shared" si="0" ref="Q10:Q17">SUM(D10:P10)</f>
        <v>0</v>
      </c>
      <c r="R10" s="66"/>
    </row>
    <row r="11" spans="1:18" ht="15">
      <c r="A11" s="111"/>
      <c r="B11" s="112"/>
      <c r="C11" s="62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7">
        <f t="shared" si="0"/>
        <v>0</v>
      </c>
      <c r="R11" s="66"/>
    </row>
    <row r="12" spans="1:18" ht="15">
      <c r="A12" s="111"/>
      <c r="B12" s="112"/>
      <c r="C12" s="62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7">
        <f t="shared" si="0"/>
        <v>0</v>
      </c>
      <c r="R12" s="66"/>
    </row>
    <row r="13" spans="1:18" ht="15">
      <c r="A13" s="111"/>
      <c r="B13" s="112"/>
      <c r="C13" s="62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7">
        <f t="shared" si="0"/>
        <v>0</v>
      </c>
      <c r="R13" s="66"/>
    </row>
    <row r="14" spans="1:18" ht="15">
      <c r="A14" s="111"/>
      <c r="B14" s="112"/>
      <c r="C14" s="6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7">
        <f t="shared" si="0"/>
        <v>0</v>
      </c>
      <c r="R14" s="66"/>
    </row>
    <row r="15" spans="1:18" ht="15">
      <c r="A15" s="111"/>
      <c r="B15" s="112"/>
      <c r="C15" s="112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7">
        <f t="shared" si="0"/>
        <v>0</v>
      </c>
      <c r="R15" s="66"/>
    </row>
    <row r="16" spans="1:18" ht="15.75" thickBot="1">
      <c r="A16" s="74"/>
      <c r="B16" s="113"/>
      <c r="C16" s="11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5"/>
      <c r="R16" s="66"/>
    </row>
    <row r="17" spans="4:18" ht="15.75" thickBot="1"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>
        <f t="shared" si="0"/>
        <v>0</v>
      </c>
      <c r="R17" s="66"/>
    </row>
    <row r="18" spans="4:17" ht="15.75" thickBot="1"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105">
        <f>SUM(Q10:Q17)</f>
        <v>0</v>
      </c>
    </row>
    <row r="19" spans="4:10" ht="15">
      <c r="D19" s="1"/>
      <c r="E19" s="1"/>
      <c r="I19" s="1"/>
      <c r="J19" s="1"/>
    </row>
    <row r="20" spans="4:10" ht="15">
      <c r="D20" s="1"/>
      <c r="E20" s="1"/>
      <c r="I20" s="1"/>
      <c r="J20" s="1"/>
    </row>
    <row r="21" spans="4:10" ht="15">
      <c r="D21" s="1"/>
      <c r="E21" s="1"/>
      <c r="I21" s="1"/>
      <c r="J21" s="1"/>
    </row>
    <row r="22" spans="1:17" ht="15">
      <c r="A22" s="506" t="s">
        <v>164</v>
      </c>
      <c r="B22" s="506" t="s">
        <v>165</v>
      </c>
      <c r="C22" s="506" t="s">
        <v>166</v>
      </c>
      <c r="D22" s="71" t="s">
        <v>181</v>
      </c>
      <c r="E22" s="71" t="s">
        <v>181</v>
      </c>
      <c r="F22" s="71" t="s">
        <v>181</v>
      </c>
      <c r="G22" s="71" t="s">
        <v>181</v>
      </c>
      <c r="H22" s="71" t="s">
        <v>181</v>
      </c>
      <c r="I22" s="71" t="s">
        <v>181</v>
      </c>
      <c r="J22" s="71" t="s">
        <v>181</v>
      </c>
      <c r="K22" s="71" t="s">
        <v>181</v>
      </c>
      <c r="L22" s="71" t="s">
        <v>181</v>
      </c>
      <c r="M22" s="71" t="s">
        <v>181</v>
      </c>
      <c r="N22" s="71" t="s">
        <v>181</v>
      </c>
      <c r="O22" s="71" t="s">
        <v>181</v>
      </c>
      <c r="P22" s="71" t="s">
        <v>181</v>
      </c>
      <c r="Q22" s="71" t="s">
        <v>181</v>
      </c>
    </row>
    <row r="23" spans="1:18" ht="30">
      <c r="A23" s="506"/>
      <c r="B23" s="506"/>
      <c r="C23" s="506"/>
      <c r="D23" s="105" t="s">
        <v>168</v>
      </c>
      <c r="E23" s="105" t="s">
        <v>169</v>
      </c>
      <c r="F23" s="105" t="s">
        <v>170</v>
      </c>
      <c r="G23" s="105" t="s">
        <v>171</v>
      </c>
      <c r="H23" s="105" t="s">
        <v>171</v>
      </c>
      <c r="I23" s="105" t="s">
        <v>172</v>
      </c>
      <c r="J23" s="105" t="s">
        <v>173</v>
      </c>
      <c r="K23" s="105" t="s">
        <v>174</v>
      </c>
      <c r="L23" s="105" t="s">
        <v>175</v>
      </c>
      <c r="M23" s="105" t="s">
        <v>176</v>
      </c>
      <c r="N23" s="105" t="s">
        <v>177</v>
      </c>
      <c r="O23" s="105" t="s">
        <v>178</v>
      </c>
      <c r="P23" s="105" t="s">
        <v>179</v>
      </c>
      <c r="Q23" s="106" t="s">
        <v>180</v>
      </c>
      <c r="R23" s="76"/>
    </row>
    <row r="24" spans="1:18" ht="15">
      <c r="A24" s="73"/>
      <c r="B24" s="107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>
        <f aca="true" t="shared" si="1" ref="Q24:Q30">SUM(D24:P24)</f>
        <v>0</v>
      </c>
      <c r="R24" s="76"/>
    </row>
    <row r="25" spans="1:18" ht="15">
      <c r="A25" s="111"/>
      <c r="B25" s="112"/>
      <c r="C25" s="6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7">
        <f t="shared" si="1"/>
        <v>0</v>
      </c>
      <c r="R25" s="76"/>
    </row>
    <row r="26" spans="1:18" ht="15">
      <c r="A26" s="111"/>
      <c r="B26" s="112"/>
      <c r="C26" s="6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7">
        <f t="shared" si="1"/>
        <v>0</v>
      </c>
      <c r="R26" s="76"/>
    </row>
    <row r="27" spans="1:18" ht="15">
      <c r="A27" s="111"/>
      <c r="B27" s="112"/>
      <c r="C27" s="6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7">
        <f t="shared" si="1"/>
        <v>0</v>
      </c>
      <c r="R27" s="76"/>
    </row>
    <row r="28" spans="1:18" ht="15">
      <c r="A28" s="111"/>
      <c r="B28" s="112"/>
      <c r="C28" s="62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7">
        <f t="shared" si="1"/>
        <v>0</v>
      </c>
      <c r="R28" s="76"/>
    </row>
    <row r="29" spans="1:18" ht="15">
      <c r="A29" s="111"/>
      <c r="B29" s="112"/>
      <c r="C29" s="11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7">
        <f t="shared" si="1"/>
        <v>0</v>
      </c>
      <c r="R29" s="76"/>
    </row>
    <row r="30" spans="1:18" ht="15">
      <c r="A30" s="74"/>
      <c r="B30" s="113"/>
      <c r="C30" s="113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>
        <f t="shared" si="1"/>
        <v>0</v>
      </c>
      <c r="R30" s="76"/>
    </row>
    <row r="31" spans="4:18" ht="15"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105">
        <f>SUM(Q24:Q30)</f>
        <v>0</v>
      </c>
      <c r="R31" s="76"/>
    </row>
    <row r="32" spans="4:18" ht="15"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105"/>
      <c r="R32" s="76"/>
    </row>
    <row r="33" spans="4:10" ht="15">
      <c r="D33" s="1"/>
      <c r="E33" s="1"/>
      <c r="I33" s="1"/>
      <c r="J33" s="1"/>
    </row>
    <row r="34" spans="4:10" ht="15">
      <c r="D34" s="1"/>
      <c r="E34" s="1"/>
      <c r="I34" s="1"/>
      <c r="J34" s="1"/>
    </row>
    <row r="35" spans="1:29" ht="12.75" customHeight="1">
      <c r="A35" s="505" t="s">
        <v>182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X35" s="9"/>
      <c r="Y35" s="9"/>
      <c r="Z35" s="9"/>
      <c r="AA35" s="9"/>
      <c r="AB35" s="9"/>
      <c r="AC35" s="9"/>
    </row>
    <row r="36" spans="1:29" ht="15.75" thickBot="1">
      <c r="A36" s="114"/>
      <c r="B36" s="102"/>
      <c r="D36" s="1"/>
      <c r="E36" s="1"/>
      <c r="I36" s="1"/>
      <c r="J36" s="1"/>
      <c r="X36" s="9"/>
      <c r="Y36" s="9"/>
      <c r="Z36" s="9"/>
      <c r="AA36" s="9"/>
      <c r="AB36" s="9"/>
      <c r="AC36" s="9"/>
    </row>
    <row r="37" spans="1:28" ht="12.75" customHeight="1" thickBot="1">
      <c r="A37" s="503" t="s">
        <v>183</v>
      </c>
      <c r="B37" s="503" t="s">
        <v>165</v>
      </c>
      <c r="C37" s="503" t="s">
        <v>184</v>
      </c>
      <c r="D37" s="503" t="s">
        <v>185</v>
      </c>
      <c r="E37" s="71" t="s">
        <v>167</v>
      </c>
      <c r="F37" s="71" t="s">
        <v>167</v>
      </c>
      <c r="G37" s="71" t="s">
        <v>167</v>
      </c>
      <c r="H37" s="71" t="s">
        <v>167</v>
      </c>
      <c r="I37" s="71" t="s">
        <v>167</v>
      </c>
      <c r="J37" s="71" t="s">
        <v>167</v>
      </c>
      <c r="K37" s="71" t="s">
        <v>167</v>
      </c>
      <c r="L37" s="71" t="s">
        <v>167</v>
      </c>
      <c r="M37" s="71" t="s">
        <v>167</v>
      </c>
      <c r="N37" s="71" t="s">
        <v>167</v>
      </c>
      <c r="O37" s="71" t="s">
        <v>167</v>
      </c>
      <c r="P37" s="71" t="s">
        <v>167</v>
      </c>
      <c r="Q37" s="71" t="s">
        <v>167</v>
      </c>
      <c r="R37" s="127" t="s">
        <v>167</v>
      </c>
      <c r="W37" s="9"/>
      <c r="X37" s="9"/>
      <c r="Y37" s="9"/>
      <c r="Z37" s="9"/>
      <c r="AA37" s="9"/>
      <c r="AB37" s="9"/>
    </row>
    <row r="38" spans="1:28" ht="30.75" thickBot="1">
      <c r="A38" s="503"/>
      <c r="B38" s="504"/>
      <c r="C38" s="504"/>
      <c r="D38" s="504"/>
      <c r="E38" s="105" t="s">
        <v>168</v>
      </c>
      <c r="F38" s="105" t="s">
        <v>169</v>
      </c>
      <c r="G38" s="105" t="s">
        <v>170</v>
      </c>
      <c r="H38" s="105" t="s">
        <v>170</v>
      </c>
      <c r="I38" s="105" t="s">
        <v>171</v>
      </c>
      <c r="J38" s="105" t="s">
        <v>172</v>
      </c>
      <c r="K38" s="105" t="s">
        <v>173</v>
      </c>
      <c r="L38" s="105" t="s">
        <v>174</v>
      </c>
      <c r="M38" s="105" t="s">
        <v>175</v>
      </c>
      <c r="N38" s="105" t="s">
        <v>176</v>
      </c>
      <c r="O38" s="105" t="s">
        <v>177</v>
      </c>
      <c r="P38" s="105" t="s">
        <v>178</v>
      </c>
      <c r="Q38" s="347" t="s">
        <v>179</v>
      </c>
      <c r="R38" s="350" t="s">
        <v>180</v>
      </c>
      <c r="W38" s="9"/>
      <c r="X38" s="9"/>
      <c r="Y38" s="9"/>
      <c r="Z38" s="9"/>
      <c r="AA38" s="9"/>
      <c r="AB38" s="9"/>
    </row>
    <row r="39" spans="1:18" ht="15">
      <c r="A39" s="335" t="s">
        <v>265</v>
      </c>
      <c r="B39" s="339" t="s">
        <v>264</v>
      </c>
      <c r="C39" s="340"/>
      <c r="D39" s="341" t="s">
        <v>268</v>
      </c>
      <c r="E39" s="265">
        <v>56.85</v>
      </c>
      <c r="F39" s="119">
        <v>27.27</v>
      </c>
      <c r="G39" s="119"/>
      <c r="H39" s="119">
        <v>115.66</v>
      </c>
      <c r="I39" s="119">
        <v>56.14</v>
      </c>
      <c r="J39" s="119">
        <v>110.49</v>
      </c>
      <c r="K39" s="119">
        <v>26.35</v>
      </c>
      <c r="L39" s="119">
        <v>56.49</v>
      </c>
      <c r="M39" s="119">
        <v>57.19</v>
      </c>
      <c r="N39" s="119">
        <v>56.01</v>
      </c>
      <c r="O39" s="119">
        <v>0</v>
      </c>
      <c r="P39" s="119">
        <v>27.05</v>
      </c>
      <c r="Q39" s="348">
        <v>29.33</v>
      </c>
      <c r="R39" s="351">
        <f>SUM(E39:Q39)</f>
        <v>618.83</v>
      </c>
    </row>
    <row r="40" spans="1:18" ht="15">
      <c r="A40" s="336" t="s">
        <v>266</v>
      </c>
      <c r="B40" s="342" t="s">
        <v>277</v>
      </c>
      <c r="C40" s="62" t="s">
        <v>269</v>
      </c>
      <c r="D40" s="343"/>
      <c r="E40" s="259">
        <v>0</v>
      </c>
      <c r="F40" s="79">
        <v>0</v>
      </c>
      <c r="G40" s="79"/>
      <c r="H40" s="79">
        <v>0</v>
      </c>
      <c r="I40" s="79">
        <v>21.6</v>
      </c>
      <c r="J40" s="79">
        <v>0</v>
      </c>
      <c r="K40" s="79">
        <v>0</v>
      </c>
      <c r="L40" s="79">
        <v>21.5</v>
      </c>
      <c r="M40" s="79">
        <v>0</v>
      </c>
      <c r="N40" s="79">
        <v>0</v>
      </c>
      <c r="O40" s="79">
        <v>0</v>
      </c>
      <c r="P40" s="79">
        <v>0</v>
      </c>
      <c r="Q40" s="349">
        <v>0</v>
      </c>
      <c r="R40" s="352">
        <f aca="true" t="shared" si="2" ref="R40:R46">SUM(E40:Q40)</f>
        <v>43.1</v>
      </c>
    </row>
    <row r="41" spans="1:18" ht="15">
      <c r="A41" s="336" t="s">
        <v>267</v>
      </c>
      <c r="B41" s="342" t="s">
        <v>278</v>
      </c>
      <c r="C41" s="62"/>
      <c r="D41" s="344" t="s">
        <v>270</v>
      </c>
      <c r="E41" s="259">
        <v>8.25</v>
      </c>
      <c r="F41" s="79">
        <v>8.04</v>
      </c>
      <c r="G41" s="79"/>
      <c r="H41" s="79">
        <v>29.76</v>
      </c>
      <c r="I41" s="79">
        <v>18.38</v>
      </c>
      <c r="J41" s="79">
        <v>21.06</v>
      </c>
      <c r="K41" s="79">
        <v>31.61</v>
      </c>
      <c r="L41" s="79">
        <v>29.58</v>
      </c>
      <c r="M41" s="79">
        <v>17.32</v>
      </c>
      <c r="N41" s="79">
        <v>15.7</v>
      </c>
      <c r="O41" s="79">
        <v>29.11</v>
      </c>
      <c r="P41" s="79">
        <v>18.11</v>
      </c>
      <c r="Q41" s="349">
        <v>29.19</v>
      </c>
      <c r="R41" s="352">
        <f>SUM(E41:Q41)</f>
        <v>256.11</v>
      </c>
    </row>
    <row r="42" spans="1:18" ht="15">
      <c r="A42" s="336" t="s">
        <v>272</v>
      </c>
      <c r="B42" s="342" t="s">
        <v>279</v>
      </c>
      <c r="C42" s="62"/>
      <c r="D42" s="344" t="s">
        <v>271</v>
      </c>
      <c r="E42" s="259">
        <v>28.23</v>
      </c>
      <c r="F42" s="79">
        <v>11.32</v>
      </c>
      <c r="G42" s="79"/>
      <c r="H42" s="79">
        <v>24.61</v>
      </c>
      <c r="I42" s="79">
        <v>7.47</v>
      </c>
      <c r="J42" s="79">
        <v>18.35</v>
      </c>
      <c r="K42" s="79">
        <v>15.4</v>
      </c>
      <c r="L42" s="79">
        <v>22.67</v>
      </c>
      <c r="M42" s="79">
        <v>10.34</v>
      </c>
      <c r="N42" s="79">
        <v>12.76</v>
      </c>
      <c r="O42" s="79">
        <v>39.26</v>
      </c>
      <c r="P42" s="79">
        <v>23.88</v>
      </c>
      <c r="Q42" s="349">
        <v>27.33</v>
      </c>
      <c r="R42" s="352">
        <f t="shared" si="2"/>
        <v>241.62</v>
      </c>
    </row>
    <row r="43" spans="1:18" ht="15">
      <c r="A43" s="336" t="s">
        <v>273</v>
      </c>
      <c r="B43" s="342" t="s">
        <v>280</v>
      </c>
      <c r="C43" s="62"/>
      <c r="D43" s="344" t="s">
        <v>271</v>
      </c>
      <c r="E43" s="259">
        <v>15.63</v>
      </c>
      <c r="F43" s="79">
        <v>10.13</v>
      </c>
      <c r="G43" s="79"/>
      <c r="H43" s="79">
        <v>19.38</v>
      </c>
      <c r="I43" s="79">
        <v>14.83</v>
      </c>
      <c r="J43" s="79">
        <v>28.39</v>
      </c>
      <c r="K43" s="79">
        <v>7.29</v>
      </c>
      <c r="L43" s="79">
        <v>33.35</v>
      </c>
      <c r="M43" s="79">
        <v>12.54</v>
      </c>
      <c r="N43" s="79">
        <v>26.53</v>
      </c>
      <c r="O43" s="79">
        <v>13.22</v>
      </c>
      <c r="P43" s="79">
        <v>23.11</v>
      </c>
      <c r="Q43" s="349">
        <v>17.85</v>
      </c>
      <c r="R43" s="352">
        <f t="shared" si="2"/>
        <v>222.24999999999997</v>
      </c>
    </row>
    <row r="44" spans="1:18" ht="15">
      <c r="A44" s="336" t="s">
        <v>274</v>
      </c>
      <c r="B44" s="342" t="s">
        <v>281</v>
      </c>
      <c r="C44" s="112"/>
      <c r="D44" s="345" t="s">
        <v>271</v>
      </c>
      <c r="E44" s="259">
        <v>3.15</v>
      </c>
      <c r="F44" s="79">
        <v>0</v>
      </c>
      <c r="G44" s="79"/>
      <c r="H44" s="79">
        <v>0</v>
      </c>
      <c r="I44" s="79">
        <v>4.48</v>
      </c>
      <c r="J44" s="79">
        <v>0</v>
      </c>
      <c r="K44" s="79">
        <v>4.46</v>
      </c>
      <c r="L44" s="79">
        <v>0</v>
      </c>
      <c r="M44" s="79">
        <v>3.02</v>
      </c>
      <c r="N44" s="79">
        <v>0</v>
      </c>
      <c r="O44" s="79">
        <v>4.55</v>
      </c>
      <c r="P44" s="79">
        <v>0</v>
      </c>
      <c r="Q44" s="349">
        <v>6.04</v>
      </c>
      <c r="R44" s="352">
        <f t="shared" si="2"/>
        <v>25.7</v>
      </c>
    </row>
    <row r="45" spans="1:18" ht="15">
      <c r="A45" s="337" t="s">
        <v>275</v>
      </c>
      <c r="B45" s="377" t="s">
        <v>282</v>
      </c>
      <c r="C45" s="183"/>
      <c r="D45" s="346" t="s">
        <v>271</v>
      </c>
      <c r="E45" s="259">
        <v>0</v>
      </c>
      <c r="F45" s="79">
        <v>0</v>
      </c>
      <c r="G45" s="79"/>
      <c r="H45" s="79">
        <v>0</v>
      </c>
      <c r="I45" s="79">
        <v>0.22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0.2</v>
      </c>
      <c r="Q45" s="349">
        <v>0</v>
      </c>
      <c r="R45" s="352">
        <f t="shared" si="2"/>
        <v>0.42000000000000004</v>
      </c>
    </row>
    <row r="46" spans="1:18" ht="15.75" thickBot="1">
      <c r="A46" s="338" t="s">
        <v>276</v>
      </c>
      <c r="B46" s="378" t="s">
        <v>283</v>
      </c>
      <c r="C46" s="378" t="s">
        <v>269</v>
      </c>
      <c r="D46" s="376"/>
      <c r="E46" s="259">
        <v>0</v>
      </c>
      <c r="F46" s="79">
        <v>0</v>
      </c>
      <c r="G46" s="79"/>
      <c r="H46" s="79">
        <v>0</v>
      </c>
      <c r="I46" s="79">
        <v>0</v>
      </c>
      <c r="J46" s="79">
        <v>0</v>
      </c>
      <c r="K46" s="79">
        <v>0</v>
      </c>
      <c r="L46" s="79">
        <v>7.89</v>
      </c>
      <c r="M46" s="79">
        <v>0</v>
      </c>
      <c r="N46" s="79">
        <v>0</v>
      </c>
      <c r="O46" s="79">
        <v>0</v>
      </c>
      <c r="P46" s="79">
        <v>0</v>
      </c>
      <c r="Q46" s="349">
        <v>0</v>
      </c>
      <c r="R46" s="352">
        <f t="shared" si="2"/>
        <v>7.89</v>
      </c>
    </row>
    <row r="47" spans="1:29" ht="15.75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353">
        <f>SUM(R39:R46)</f>
        <v>1415.9200000000003</v>
      </c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4:10" ht="15">
      <c r="D48" s="76"/>
      <c r="E48" s="76"/>
      <c r="F48" s="76"/>
      <c r="G48" s="76"/>
      <c r="H48" s="76"/>
      <c r="I48" s="76"/>
      <c r="J48" s="76"/>
    </row>
    <row r="49" spans="3:11" ht="15">
      <c r="C49" s="76"/>
      <c r="D49" s="76"/>
      <c r="E49" s="76"/>
      <c r="F49" s="76"/>
      <c r="G49" s="76"/>
      <c r="H49" s="76"/>
      <c r="I49" s="76"/>
      <c r="J49" s="76"/>
      <c r="K49" s="76"/>
    </row>
    <row r="50" spans="3:11" ht="15">
      <c r="C50" s="76"/>
      <c r="D50" s="76"/>
      <c r="E50" s="76"/>
      <c r="F50" s="76"/>
      <c r="G50" s="76"/>
      <c r="H50" s="76"/>
      <c r="I50" s="76"/>
      <c r="J50" s="76"/>
      <c r="K50" s="76"/>
    </row>
    <row r="51" spans="1:18" ht="12.75" customHeight="1">
      <c r="A51" s="503" t="s">
        <v>183</v>
      </c>
      <c r="B51" s="503" t="s">
        <v>165</v>
      </c>
      <c r="C51" s="503" t="s">
        <v>184</v>
      </c>
      <c r="D51" s="503" t="s">
        <v>185</v>
      </c>
      <c r="E51" s="71" t="s">
        <v>181</v>
      </c>
      <c r="F51" s="71" t="s">
        <v>181</v>
      </c>
      <c r="G51" s="71" t="s">
        <v>181</v>
      </c>
      <c r="H51" s="71" t="s">
        <v>181</v>
      </c>
      <c r="I51" s="71" t="s">
        <v>181</v>
      </c>
      <c r="J51" s="71" t="s">
        <v>181</v>
      </c>
      <c r="K51" s="71" t="s">
        <v>181</v>
      </c>
      <c r="L51" s="71" t="s">
        <v>181</v>
      </c>
      <c r="M51" s="71" t="s">
        <v>181</v>
      </c>
      <c r="N51" s="71" t="s">
        <v>181</v>
      </c>
      <c r="O51" s="71" t="s">
        <v>181</v>
      </c>
      <c r="P51" s="71" t="s">
        <v>181</v>
      </c>
      <c r="Q51" s="71" t="s">
        <v>181</v>
      </c>
      <c r="R51" s="71" t="s">
        <v>181</v>
      </c>
    </row>
    <row r="52" spans="1:18" ht="30">
      <c r="A52" s="503"/>
      <c r="B52" s="503"/>
      <c r="C52" s="503"/>
      <c r="D52" s="503"/>
      <c r="E52" s="105" t="s">
        <v>168</v>
      </c>
      <c r="F52" s="105" t="s">
        <v>169</v>
      </c>
      <c r="G52" s="105" t="s">
        <v>170</v>
      </c>
      <c r="H52" s="105" t="s">
        <v>170</v>
      </c>
      <c r="I52" s="105" t="s">
        <v>171</v>
      </c>
      <c r="J52" s="105" t="s">
        <v>172</v>
      </c>
      <c r="K52" s="105" t="s">
        <v>173</v>
      </c>
      <c r="L52" s="105" t="s">
        <v>174</v>
      </c>
      <c r="M52" s="105" t="s">
        <v>175</v>
      </c>
      <c r="N52" s="105" t="s">
        <v>176</v>
      </c>
      <c r="O52" s="105" t="s">
        <v>177</v>
      </c>
      <c r="P52" s="105" t="s">
        <v>178</v>
      </c>
      <c r="Q52" s="105" t="s">
        <v>179</v>
      </c>
      <c r="R52" s="115" t="s">
        <v>180</v>
      </c>
    </row>
    <row r="53" spans="1:18" ht="15">
      <c r="A53" s="116"/>
      <c r="B53" s="117"/>
      <c r="C53" s="118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>
        <f aca="true" t="shared" si="3" ref="R53:R63">SUM(E53:Q53)</f>
        <v>0</v>
      </c>
    </row>
    <row r="54" spans="1:18" ht="15">
      <c r="A54" s="120"/>
      <c r="B54" s="121"/>
      <c r="C54" s="122"/>
      <c r="D54" s="122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>
        <f t="shared" si="3"/>
        <v>0</v>
      </c>
    </row>
    <row r="55" spans="1:18" ht="15">
      <c r="A55" s="120"/>
      <c r="B55" s="122"/>
      <c r="C55" s="122"/>
      <c r="D55" s="122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>
        <f t="shared" si="3"/>
        <v>0</v>
      </c>
    </row>
    <row r="56" spans="1:18" ht="15">
      <c r="A56" s="120"/>
      <c r="B56" s="122"/>
      <c r="C56" s="122"/>
      <c r="D56" s="122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>
        <f t="shared" si="3"/>
        <v>0</v>
      </c>
    </row>
    <row r="57" spans="1:18" ht="15">
      <c r="A57" s="120"/>
      <c r="B57" s="122"/>
      <c r="C57" s="122"/>
      <c r="D57" s="122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>
        <f t="shared" si="3"/>
        <v>0</v>
      </c>
    </row>
    <row r="58" spans="1:18" ht="15">
      <c r="A58" s="120"/>
      <c r="B58" s="122"/>
      <c r="C58" s="122"/>
      <c r="D58" s="122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>
        <f t="shared" si="3"/>
        <v>0</v>
      </c>
    </row>
    <row r="59" spans="1:18" ht="15">
      <c r="A59" s="120"/>
      <c r="B59" s="122"/>
      <c r="C59" s="122"/>
      <c r="D59" s="122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>
        <f t="shared" si="3"/>
        <v>0</v>
      </c>
    </row>
    <row r="60" spans="1:18" ht="15">
      <c r="A60" s="120"/>
      <c r="B60" s="122"/>
      <c r="C60" s="122"/>
      <c r="D60" s="122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>
        <f t="shared" si="3"/>
        <v>0</v>
      </c>
    </row>
    <row r="61" spans="1:18" ht="15">
      <c r="A61" s="120"/>
      <c r="B61" s="122"/>
      <c r="C61" s="122"/>
      <c r="D61" s="122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>
        <f t="shared" si="3"/>
        <v>0</v>
      </c>
    </row>
    <row r="62" spans="1:18" ht="15">
      <c r="A62" s="120"/>
      <c r="B62" s="122"/>
      <c r="C62" s="122"/>
      <c r="D62" s="122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>
        <f t="shared" si="3"/>
        <v>0</v>
      </c>
    </row>
    <row r="63" spans="1:18" ht="15">
      <c r="A63" s="30"/>
      <c r="B63" s="31"/>
      <c r="C63" s="31"/>
      <c r="D63" s="31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>
        <f t="shared" si="3"/>
        <v>0</v>
      </c>
    </row>
    <row r="64" spans="1:18" ht="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105">
        <f>SUM(R53:R63)</f>
        <v>0</v>
      </c>
    </row>
    <row r="65" spans="3:11" ht="15">
      <c r="C65" s="76"/>
      <c r="D65" s="76"/>
      <c r="E65" s="76"/>
      <c r="F65" s="76"/>
      <c r="G65" s="76"/>
      <c r="H65" s="76"/>
      <c r="I65" s="76"/>
      <c r="J65" s="76"/>
      <c r="K65" s="76"/>
    </row>
    <row r="66" spans="3:11" ht="15">
      <c r="C66" s="76"/>
      <c r="D66" s="76"/>
      <c r="E66" s="76"/>
      <c r="F66" s="76"/>
      <c r="G66" s="76"/>
      <c r="H66" s="76"/>
      <c r="I66" s="76"/>
      <c r="J66" s="76"/>
      <c r="K66" s="76"/>
    </row>
    <row r="67" spans="1:11" ht="15">
      <c r="A67" s="1" t="s">
        <v>82</v>
      </c>
      <c r="C67" s="76"/>
      <c r="D67" s="76"/>
      <c r="E67" s="76"/>
      <c r="F67" s="76"/>
      <c r="G67" s="76"/>
      <c r="H67" s="76"/>
      <c r="I67" s="76"/>
      <c r="J67" s="76"/>
      <c r="K67" s="76"/>
    </row>
    <row r="68" spans="3:11" ht="15">
      <c r="C68" s="76"/>
      <c r="D68" s="76"/>
      <c r="E68" s="76"/>
      <c r="F68" s="76"/>
      <c r="G68" s="76"/>
      <c r="H68" s="76"/>
      <c r="I68" s="76"/>
      <c r="J68" s="76"/>
      <c r="K68" s="76"/>
    </row>
    <row r="69" spans="3:11" ht="15">
      <c r="C69" s="76"/>
      <c r="D69" s="76"/>
      <c r="E69" s="76"/>
      <c r="F69" s="76"/>
      <c r="G69" s="76"/>
      <c r="H69" s="76"/>
      <c r="I69" s="76"/>
      <c r="J69" s="76"/>
      <c r="K69" s="76"/>
    </row>
    <row r="70" spans="1:11" ht="15">
      <c r="A70" s="2"/>
      <c r="C70" s="76"/>
      <c r="D70" s="76"/>
      <c r="E70" s="76"/>
      <c r="F70" s="76"/>
      <c r="G70" s="76"/>
      <c r="H70" s="76"/>
      <c r="I70" s="76"/>
      <c r="J70" s="76"/>
      <c r="K70" s="76"/>
    </row>
    <row r="71" spans="3:11" ht="15">
      <c r="C71" s="76"/>
      <c r="D71" s="76"/>
      <c r="E71" s="76"/>
      <c r="F71" s="76"/>
      <c r="G71" s="76"/>
      <c r="H71" s="76"/>
      <c r="I71" s="76"/>
      <c r="J71" s="76"/>
      <c r="K71" s="76"/>
    </row>
    <row r="72" spans="3:11" ht="15">
      <c r="C72" s="76"/>
      <c r="D72" s="76"/>
      <c r="E72" s="76"/>
      <c r="F72" s="76"/>
      <c r="G72" s="76"/>
      <c r="H72" s="76"/>
      <c r="I72" s="76"/>
      <c r="J72" s="76"/>
      <c r="K72" s="76"/>
    </row>
    <row r="73" spans="3:11" ht="15">
      <c r="C73" s="76"/>
      <c r="D73" s="76"/>
      <c r="E73" s="76"/>
      <c r="F73" s="76"/>
      <c r="G73" s="76"/>
      <c r="H73" s="76"/>
      <c r="I73" s="76"/>
      <c r="J73" s="76"/>
      <c r="K73" s="76"/>
    </row>
    <row r="74" spans="4:10" ht="15">
      <c r="D74" s="76"/>
      <c r="E74" s="76"/>
      <c r="F74" s="76"/>
      <c r="G74" s="76"/>
      <c r="H74" s="76"/>
      <c r="I74" s="76"/>
      <c r="J74" s="76"/>
    </row>
    <row r="75" spans="4:10" ht="15">
      <c r="D75" s="76"/>
      <c r="E75" s="76"/>
      <c r="F75" s="76"/>
      <c r="G75" s="76"/>
      <c r="H75" s="76"/>
      <c r="I75" s="76"/>
      <c r="J75" s="76"/>
    </row>
    <row r="76" spans="4:10" ht="15">
      <c r="D76" s="76"/>
      <c r="E76" s="76"/>
      <c r="F76" s="76"/>
      <c r="G76" s="76"/>
      <c r="H76" s="76"/>
      <c r="I76" s="76"/>
      <c r="J76" s="76"/>
    </row>
    <row r="77" spans="4:10" ht="15">
      <c r="D77" s="76"/>
      <c r="E77" s="76"/>
      <c r="F77" s="76"/>
      <c r="G77" s="76"/>
      <c r="H77" s="76"/>
      <c r="I77" s="76"/>
      <c r="J77" s="76"/>
    </row>
    <row r="78" spans="4:10" ht="15">
      <c r="D78" s="76"/>
      <c r="E78" s="76"/>
      <c r="F78" s="76"/>
      <c r="G78" s="76"/>
      <c r="H78" s="76"/>
      <c r="I78" s="76"/>
      <c r="J78" s="76"/>
    </row>
    <row r="79" spans="4:10" ht="15">
      <c r="D79" s="76"/>
      <c r="E79" s="76"/>
      <c r="F79" s="76"/>
      <c r="G79" s="76"/>
      <c r="H79" s="76"/>
      <c r="I79" s="76"/>
      <c r="J79" s="76"/>
    </row>
    <row r="80" spans="4:10" ht="15">
      <c r="D80" s="76"/>
      <c r="E80" s="76"/>
      <c r="F80" s="76"/>
      <c r="G80" s="76"/>
      <c r="H80" s="76"/>
      <c r="I80" s="76"/>
      <c r="J80" s="76"/>
    </row>
    <row r="81" spans="4:10" ht="15">
      <c r="D81" s="76"/>
      <c r="E81" s="76"/>
      <c r="F81" s="76"/>
      <c r="G81" s="76"/>
      <c r="H81" s="76"/>
      <c r="I81" s="76"/>
      <c r="J81" s="76"/>
    </row>
    <row r="82" spans="4:10" ht="15">
      <c r="D82" s="76"/>
      <c r="E82" s="76"/>
      <c r="F82" s="76"/>
      <c r="G82" s="76"/>
      <c r="H82" s="76"/>
      <c r="I82" s="76"/>
      <c r="J82" s="76"/>
    </row>
    <row r="83" spans="4:10" ht="15">
      <c r="D83" s="76"/>
      <c r="E83" s="76"/>
      <c r="F83" s="76"/>
      <c r="G83" s="76"/>
      <c r="H83" s="76"/>
      <c r="I83" s="76"/>
      <c r="J83" s="76"/>
    </row>
    <row r="84" spans="4:10" ht="15">
      <c r="D84" s="76"/>
      <c r="E84" s="76"/>
      <c r="F84" s="76"/>
      <c r="G84" s="76"/>
      <c r="H84" s="76"/>
      <c r="I84" s="76"/>
      <c r="J84" s="76"/>
    </row>
    <row r="85" spans="4:10" ht="15">
      <c r="D85" s="76"/>
      <c r="E85" s="76"/>
      <c r="F85" s="76"/>
      <c r="G85" s="76"/>
      <c r="H85" s="76"/>
      <c r="I85" s="76"/>
      <c r="J85" s="76"/>
    </row>
    <row r="86" spans="4:10" ht="15">
      <c r="D86" s="76"/>
      <c r="E86" s="76"/>
      <c r="F86" s="76"/>
      <c r="G86" s="76"/>
      <c r="H86" s="76"/>
      <c r="I86" s="76"/>
      <c r="J86" s="76"/>
    </row>
    <row r="87" spans="4:10" ht="15">
      <c r="D87" s="76"/>
      <c r="E87" s="76"/>
      <c r="F87" s="76"/>
      <c r="G87" s="76"/>
      <c r="H87" s="76"/>
      <c r="I87" s="76"/>
      <c r="J87" s="76"/>
    </row>
    <row r="88" spans="4:10" ht="15">
      <c r="D88" s="76"/>
      <c r="E88" s="76"/>
      <c r="F88" s="76"/>
      <c r="G88" s="76"/>
      <c r="H88" s="76"/>
      <c r="I88" s="76"/>
      <c r="J88" s="76"/>
    </row>
    <row r="89" spans="4:10" ht="15">
      <c r="D89" s="76"/>
      <c r="E89" s="76"/>
      <c r="F89" s="76"/>
      <c r="G89" s="76"/>
      <c r="H89" s="76"/>
      <c r="I89" s="76"/>
      <c r="J89" s="76"/>
    </row>
    <row r="90" spans="4:10" ht="15">
      <c r="D90" s="76"/>
      <c r="E90" s="76"/>
      <c r="F90" s="76"/>
      <c r="G90" s="76"/>
      <c r="H90" s="76"/>
      <c r="I90" s="76"/>
      <c r="J90" s="76"/>
    </row>
    <row r="91" spans="4:10" ht="15">
      <c r="D91" s="76"/>
      <c r="E91" s="76"/>
      <c r="F91" s="76"/>
      <c r="G91" s="76"/>
      <c r="H91" s="76"/>
      <c r="I91" s="76"/>
      <c r="J91" s="76"/>
    </row>
    <row r="92" spans="4:10" ht="15">
      <c r="D92" s="76"/>
      <c r="E92" s="76"/>
      <c r="F92" s="76"/>
      <c r="G92" s="76"/>
      <c r="H92" s="76"/>
      <c r="I92" s="76"/>
      <c r="J92" s="76"/>
    </row>
    <row r="93" spans="4:10" ht="15">
      <c r="D93" s="76"/>
      <c r="E93" s="76"/>
      <c r="F93" s="76"/>
      <c r="G93" s="76"/>
      <c r="H93" s="76"/>
      <c r="I93" s="76"/>
      <c r="J93" s="76"/>
    </row>
    <row r="94" spans="4:10" ht="15">
      <c r="D94" s="76"/>
      <c r="E94" s="76"/>
      <c r="F94" s="76"/>
      <c r="G94" s="76"/>
      <c r="H94" s="76"/>
      <c r="I94" s="76"/>
      <c r="J94" s="76"/>
    </row>
    <row r="95" spans="4:10" ht="15">
      <c r="D95" s="76"/>
      <c r="E95" s="76"/>
      <c r="F95" s="76"/>
      <c r="G95" s="76"/>
      <c r="H95" s="76"/>
      <c r="I95" s="76"/>
      <c r="J95" s="76"/>
    </row>
    <row r="96" spans="4:10" ht="15">
      <c r="D96" s="76"/>
      <c r="E96" s="76"/>
      <c r="F96" s="76"/>
      <c r="G96" s="76"/>
      <c r="H96" s="76"/>
      <c r="I96" s="76"/>
      <c r="J96" s="76"/>
    </row>
    <row r="97" spans="4:10" ht="15">
      <c r="D97" s="76"/>
      <c r="E97" s="76"/>
      <c r="F97" s="76"/>
      <c r="G97" s="76"/>
      <c r="H97" s="76"/>
      <c r="I97" s="76"/>
      <c r="J97" s="76"/>
    </row>
    <row r="98" spans="4:10" ht="15">
      <c r="D98" s="76"/>
      <c r="E98" s="76"/>
      <c r="F98" s="76"/>
      <c r="G98" s="76"/>
      <c r="H98" s="76"/>
      <c r="I98" s="76"/>
      <c r="J98" s="76"/>
    </row>
    <row r="99" spans="4:10" ht="15">
      <c r="D99" s="76"/>
      <c r="E99" s="76"/>
      <c r="F99" s="76"/>
      <c r="G99" s="76"/>
      <c r="H99" s="76"/>
      <c r="I99" s="76"/>
      <c r="J99" s="76"/>
    </row>
    <row r="100" spans="4:10" ht="15">
      <c r="D100" s="76"/>
      <c r="E100" s="76"/>
      <c r="F100" s="76"/>
      <c r="G100" s="76"/>
      <c r="H100" s="76"/>
      <c r="I100" s="76"/>
      <c r="J100" s="76"/>
    </row>
    <row r="101" spans="4:10" ht="15">
      <c r="D101" s="76"/>
      <c r="E101" s="76"/>
      <c r="F101" s="76"/>
      <c r="G101" s="76"/>
      <c r="H101" s="76"/>
      <c r="I101" s="76"/>
      <c r="J101" s="76"/>
    </row>
    <row r="102" spans="4:10" ht="15">
      <c r="D102" s="76"/>
      <c r="E102" s="76"/>
      <c r="F102" s="76"/>
      <c r="G102" s="76"/>
      <c r="H102" s="76"/>
      <c r="I102" s="76"/>
      <c r="J102" s="76"/>
    </row>
    <row r="103" spans="4:10" ht="15">
      <c r="D103" s="76"/>
      <c r="E103" s="76"/>
      <c r="F103" s="76"/>
      <c r="G103" s="76"/>
      <c r="H103" s="76"/>
      <c r="I103" s="76"/>
      <c r="J103" s="76"/>
    </row>
    <row r="104" spans="4:10" ht="15">
      <c r="D104" s="76"/>
      <c r="E104" s="76"/>
      <c r="F104" s="76"/>
      <c r="G104" s="76"/>
      <c r="H104" s="76"/>
      <c r="I104" s="76"/>
      <c r="J104" s="76"/>
    </row>
    <row r="105" spans="4:10" ht="15">
      <c r="D105" s="76"/>
      <c r="E105" s="76"/>
      <c r="F105" s="76"/>
      <c r="G105" s="76"/>
      <c r="H105" s="76"/>
      <c r="I105" s="76"/>
      <c r="J105" s="76"/>
    </row>
    <row r="106" spans="4:10" ht="15">
      <c r="D106" s="76"/>
      <c r="E106" s="76"/>
      <c r="F106" s="76"/>
      <c r="G106" s="76"/>
      <c r="H106" s="76"/>
      <c r="I106" s="76"/>
      <c r="J106" s="76"/>
    </row>
    <row r="107" spans="4:10" ht="15">
      <c r="D107" s="76"/>
      <c r="E107" s="76"/>
      <c r="F107" s="76"/>
      <c r="G107" s="76"/>
      <c r="H107" s="76"/>
      <c r="I107" s="76"/>
      <c r="J107" s="76"/>
    </row>
    <row r="108" spans="4:10" ht="15">
      <c r="D108" s="76"/>
      <c r="E108" s="76"/>
      <c r="F108" s="76"/>
      <c r="G108" s="76"/>
      <c r="H108" s="76"/>
      <c r="I108" s="76"/>
      <c r="J108" s="76"/>
    </row>
    <row r="109" spans="4:10" ht="15">
      <c r="D109" s="76"/>
      <c r="E109" s="76"/>
      <c r="F109" s="76"/>
      <c r="G109" s="76"/>
      <c r="H109" s="76"/>
      <c r="I109" s="76"/>
      <c r="J109" s="76"/>
    </row>
    <row r="110" spans="4:10" ht="15">
      <c r="D110" s="76"/>
      <c r="E110" s="76"/>
      <c r="F110" s="76"/>
      <c r="G110" s="76"/>
      <c r="H110" s="76"/>
      <c r="I110" s="76"/>
      <c r="J110" s="76"/>
    </row>
    <row r="111" spans="4:10" ht="15">
      <c r="D111" s="76"/>
      <c r="E111" s="76"/>
      <c r="F111" s="76"/>
      <c r="G111" s="76"/>
      <c r="H111" s="76"/>
      <c r="I111" s="76"/>
      <c r="J111" s="76"/>
    </row>
    <row r="112" spans="4:10" ht="15">
      <c r="D112" s="76"/>
      <c r="E112" s="76"/>
      <c r="F112" s="76"/>
      <c r="G112" s="76"/>
      <c r="H112" s="76"/>
      <c r="I112" s="76"/>
      <c r="J112" s="76"/>
    </row>
    <row r="113" spans="4:10" ht="15">
      <c r="D113" s="76"/>
      <c r="E113" s="76"/>
      <c r="F113" s="76"/>
      <c r="G113" s="76"/>
      <c r="H113" s="76"/>
      <c r="I113" s="76"/>
      <c r="J113" s="76"/>
    </row>
    <row r="114" spans="4:10" ht="15">
      <c r="D114" s="76"/>
      <c r="E114" s="76"/>
      <c r="F114" s="76"/>
      <c r="G114" s="76"/>
      <c r="H114" s="76"/>
      <c r="I114" s="76"/>
      <c r="J114" s="76"/>
    </row>
    <row r="115" spans="4:10" ht="15">
      <c r="D115" s="76"/>
      <c r="E115" s="76"/>
      <c r="F115" s="76"/>
      <c r="G115" s="76"/>
      <c r="H115" s="76"/>
      <c r="I115" s="76"/>
      <c r="J115" s="76"/>
    </row>
    <row r="116" spans="4:10" ht="15">
      <c r="D116" s="76"/>
      <c r="E116" s="76"/>
      <c r="F116" s="76"/>
      <c r="G116" s="76"/>
      <c r="H116" s="76"/>
      <c r="I116" s="76"/>
      <c r="J116" s="76"/>
    </row>
    <row r="117" spans="4:10" ht="15">
      <c r="D117" s="76"/>
      <c r="E117" s="76"/>
      <c r="F117" s="76"/>
      <c r="G117" s="76"/>
      <c r="H117" s="76"/>
      <c r="I117" s="76"/>
      <c r="J117" s="76"/>
    </row>
    <row r="118" spans="4:10" ht="15">
      <c r="D118" s="76"/>
      <c r="E118" s="76"/>
      <c r="F118" s="76"/>
      <c r="G118" s="76"/>
      <c r="H118" s="76"/>
      <c r="I118" s="76"/>
      <c r="J118" s="76"/>
    </row>
    <row r="119" spans="4:10" ht="15">
      <c r="D119" s="76"/>
      <c r="E119" s="76"/>
      <c r="F119" s="76"/>
      <c r="G119" s="76"/>
      <c r="H119" s="76"/>
      <c r="I119" s="76"/>
      <c r="J119" s="76"/>
    </row>
    <row r="120" spans="4:10" ht="15">
      <c r="D120" s="76"/>
      <c r="E120" s="76"/>
      <c r="F120" s="76"/>
      <c r="G120" s="76"/>
      <c r="H120" s="76"/>
      <c r="I120" s="76"/>
      <c r="J120" s="76"/>
    </row>
    <row r="121" spans="4:10" ht="15">
      <c r="D121" s="76"/>
      <c r="E121" s="76"/>
      <c r="F121" s="76"/>
      <c r="G121" s="76"/>
      <c r="H121" s="76"/>
      <c r="I121" s="76"/>
      <c r="J121" s="76"/>
    </row>
    <row r="122" spans="4:10" ht="15">
      <c r="D122" s="76"/>
      <c r="E122" s="76"/>
      <c r="F122" s="76"/>
      <c r="G122" s="76"/>
      <c r="H122" s="76"/>
      <c r="I122" s="76"/>
      <c r="J122" s="76"/>
    </row>
    <row r="123" spans="4:10" ht="15">
      <c r="D123" s="76"/>
      <c r="E123" s="76"/>
      <c r="F123" s="76"/>
      <c r="G123" s="76"/>
      <c r="H123" s="76"/>
      <c r="I123" s="76"/>
      <c r="J123" s="76"/>
    </row>
    <row r="124" spans="4:10" ht="15">
      <c r="D124" s="76"/>
      <c r="E124" s="76"/>
      <c r="F124" s="76"/>
      <c r="G124" s="76"/>
      <c r="H124" s="76"/>
      <c r="I124" s="76"/>
      <c r="J124" s="76"/>
    </row>
    <row r="125" spans="4:10" ht="15">
      <c r="D125" s="76"/>
      <c r="E125" s="76"/>
      <c r="F125" s="76"/>
      <c r="G125" s="76"/>
      <c r="H125" s="76"/>
      <c r="I125" s="76"/>
      <c r="J125" s="76"/>
    </row>
    <row r="126" spans="4:10" ht="15">
      <c r="D126" s="76"/>
      <c r="E126" s="76"/>
      <c r="F126" s="76"/>
      <c r="G126" s="76"/>
      <c r="H126" s="76"/>
      <c r="I126" s="76"/>
      <c r="J126" s="76"/>
    </row>
    <row r="127" spans="4:10" ht="15">
      <c r="D127" s="76"/>
      <c r="E127" s="76"/>
      <c r="F127" s="76"/>
      <c r="G127" s="76"/>
      <c r="H127" s="76"/>
      <c r="I127" s="76"/>
      <c r="J127" s="76"/>
    </row>
    <row r="128" spans="4:10" ht="15">
      <c r="D128" s="76"/>
      <c r="E128" s="76"/>
      <c r="F128" s="76"/>
      <c r="G128" s="76"/>
      <c r="H128" s="76"/>
      <c r="I128" s="76"/>
      <c r="J128" s="76"/>
    </row>
    <row r="129" spans="4:10" ht="15">
      <c r="D129" s="76"/>
      <c r="E129" s="76"/>
      <c r="F129" s="76"/>
      <c r="G129" s="76"/>
      <c r="H129" s="76"/>
      <c r="I129" s="76"/>
      <c r="J129" s="76"/>
    </row>
    <row r="130" spans="4:10" ht="15">
      <c r="D130" s="76"/>
      <c r="E130" s="76"/>
      <c r="F130" s="76"/>
      <c r="G130" s="76"/>
      <c r="H130" s="76"/>
      <c r="I130" s="76"/>
      <c r="J130" s="76"/>
    </row>
    <row r="131" spans="4:10" ht="15">
      <c r="D131" s="76"/>
      <c r="E131" s="76"/>
      <c r="F131" s="76"/>
      <c r="G131" s="76"/>
      <c r="H131" s="76"/>
      <c r="I131" s="76"/>
      <c r="J131" s="76"/>
    </row>
    <row r="132" spans="4:10" ht="15">
      <c r="D132" s="76"/>
      <c r="E132" s="76"/>
      <c r="F132" s="76"/>
      <c r="G132" s="76"/>
      <c r="H132" s="76"/>
      <c r="I132" s="76"/>
      <c r="J132" s="76"/>
    </row>
    <row r="133" spans="4:10" ht="15">
      <c r="D133" s="76"/>
      <c r="E133" s="76"/>
      <c r="F133" s="76"/>
      <c r="G133" s="76"/>
      <c r="H133" s="76"/>
      <c r="I133" s="76"/>
      <c r="J133" s="76"/>
    </row>
    <row r="134" spans="4:10" ht="15">
      <c r="D134" s="76"/>
      <c r="E134" s="76"/>
      <c r="F134" s="76"/>
      <c r="G134" s="76"/>
      <c r="H134" s="76"/>
      <c r="I134" s="76"/>
      <c r="J134" s="76"/>
    </row>
    <row r="135" spans="4:10" ht="15">
      <c r="D135" s="76"/>
      <c r="E135" s="76"/>
      <c r="F135" s="76"/>
      <c r="G135" s="76"/>
      <c r="H135" s="76"/>
      <c r="I135" s="76"/>
      <c r="J135" s="76"/>
    </row>
    <row r="136" spans="4:10" ht="15">
      <c r="D136" s="76"/>
      <c r="E136" s="76"/>
      <c r="F136" s="76"/>
      <c r="G136" s="76"/>
      <c r="H136" s="76"/>
      <c r="I136" s="76"/>
      <c r="J136" s="76"/>
    </row>
    <row r="137" spans="4:10" ht="15">
      <c r="D137" s="76"/>
      <c r="E137" s="76"/>
      <c r="F137" s="76"/>
      <c r="G137" s="76"/>
      <c r="H137" s="76"/>
      <c r="I137" s="76"/>
      <c r="J137" s="76"/>
    </row>
    <row r="138" spans="4:10" ht="15">
      <c r="D138" s="76"/>
      <c r="E138" s="76"/>
      <c r="F138" s="76"/>
      <c r="G138" s="76"/>
      <c r="H138" s="76"/>
      <c r="I138" s="76"/>
      <c r="J138" s="76"/>
    </row>
    <row r="139" spans="4:10" ht="15">
      <c r="D139" s="76"/>
      <c r="E139" s="76"/>
      <c r="F139" s="76"/>
      <c r="G139" s="76"/>
      <c r="H139" s="76"/>
      <c r="I139" s="76"/>
      <c r="J139" s="76"/>
    </row>
    <row r="140" spans="4:10" ht="15">
      <c r="D140" s="76"/>
      <c r="E140" s="76"/>
      <c r="F140" s="76"/>
      <c r="G140" s="76"/>
      <c r="H140" s="76"/>
      <c r="I140" s="76"/>
      <c r="J140" s="76"/>
    </row>
    <row r="141" spans="4:10" ht="15">
      <c r="D141" s="76"/>
      <c r="E141" s="76"/>
      <c r="F141" s="76"/>
      <c r="G141" s="76"/>
      <c r="H141" s="76"/>
      <c r="I141" s="76"/>
      <c r="J141" s="76"/>
    </row>
    <row r="142" spans="4:10" ht="15">
      <c r="D142" s="76"/>
      <c r="E142" s="76"/>
      <c r="F142" s="76"/>
      <c r="G142" s="76"/>
      <c r="H142" s="76"/>
      <c r="I142" s="76"/>
      <c r="J142" s="76"/>
    </row>
    <row r="143" spans="4:10" ht="15">
      <c r="D143" s="76"/>
      <c r="E143" s="76"/>
      <c r="F143" s="76"/>
      <c r="G143" s="76"/>
      <c r="H143" s="76"/>
      <c r="I143" s="76"/>
      <c r="J143" s="76"/>
    </row>
    <row r="144" spans="4:10" ht="15">
      <c r="D144" s="76"/>
      <c r="E144" s="76"/>
      <c r="F144" s="76"/>
      <c r="G144" s="76"/>
      <c r="H144" s="76"/>
      <c r="I144" s="76"/>
      <c r="J144" s="76"/>
    </row>
    <row r="145" spans="4:10" ht="15">
      <c r="D145" s="76"/>
      <c r="E145" s="76"/>
      <c r="F145" s="76"/>
      <c r="G145" s="76"/>
      <c r="H145" s="76"/>
      <c r="I145" s="76"/>
      <c r="J145" s="76"/>
    </row>
    <row r="146" spans="4:10" ht="15">
      <c r="D146" s="76"/>
      <c r="E146" s="76"/>
      <c r="F146" s="76"/>
      <c r="G146" s="76"/>
      <c r="H146" s="76"/>
      <c r="I146" s="76"/>
      <c r="J146" s="76"/>
    </row>
    <row r="147" spans="4:10" ht="15">
      <c r="D147" s="76"/>
      <c r="E147" s="76"/>
      <c r="F147" s="76"/>
      <c r="G147" s="76"/>
      <c r="H147" s="76"/>
      <c r="I147" s="76"/>
      <c r="J147" s="76"/>
    </row>
    <row r="148" spans="4:10" ht="15">
      <c r="D148" s="76"/>
      <c r="E148" s="76"/>
      <c r="F148" s="76"/>
      <c r="G148" s="76"/>
      <c r="H148" s="76"/>
      <c r="I148" s="76"/>
      <c r="J148" s="76"/>
    </row>
    <row r="149" spans="4:10" ht="15">
      <c r="D149" s="76"/>
      <c r="E149" s="76"/>
      <c r="F149" s="76"/>
      <c r="G149" s="76"/>
      <c r="H149" s="76"/>
      <c r="I149" s="76"/>
      <c r="J149" s="76"/>
    </row>
    <row r="150" spans="4:10" ht="15">
      <c r="D150" s="76"/>
      <c r="E150" s="76"/>
      <c r="F150" s="76"/>
      <c r="G150" s="76"/>
      <c r="H150" s="76"/>
      <c r="I150" s="76"/>
      <c r="J150" s="76"/>
    </row>
    <row r="151" spans="4:10" ht="15">
      <c r="D151" s="76"/>
      <c r="E151" s="76"/>
      <c r="F151" s="76"/>
      <c r="G151" s="76"/>
      <c r="H151" s="76"/>
      <c r="I151" s="76"/>
      <c r="J151" s="76"/>
    </row>
    <row r="152" spans="4:10" ht="15">
      <c r="D152" s="76"/>
      <c r="E152" s="76"/>
      <c r="F152" s="76"/>
      <c r="G152" s="76"/>
      <c r="H152" s="76"/>
      <c r="I152" s="76"/>
      <c r="J152" s="76"/>
    </row>
    <row r="153" spans="4:10" ht="15">
      <c r="D153" s="76"/>
      <c r="E153" s="76"/>
      <c r="F153" s="76"/>
      <c r="G153" s="76"/>
      <c r="H153" s="76"/>
      <c r="I153" s="76"/>
      <c r="J153" s="76"/>
    </row>
    <row r="154" spans="4:10" ht="15">
      <c r="D154" s="76"/>
      <c r="E154" s="76"/>
      <c r="F154" s="76"/>
      <c r="G154" s="76"/>
      <c r="H154" s="76"/>
      <c r="I154" s="76"/>
      <c r="J154" s="76"/>
    </row>
    <row r="155" spans="4:10" ht="15">
      <c r="D155" s="76"/>
      <c r="E155" s="76"/>
      <c r="F155" s="76"/>
      <c r="G155" s="76"/>
      <c r="H155" s="76"/>
      <c r="I155" s="76"/>
      <c r="J155" s="76"/>
    </row>
    <row r="156" spans="4:10" ht="15">
      <c r="D156" s="76"/>
      <c r="E156" s="76"/>
      <c r="F156" s="76"/>
      <c r="G156" s="76"/>
      <c r="H156" s="76"/>
      <c r="I156" s="76"/>
      <c r="J156" s="76"/>
    </row>
    <row r="157" spans="4:10" ht="15">
      <c r="D157" s="76"/>
      <c r="E157" s="76"/>
      <c r="F157" s="76"/>
      <c r="G157" s="76"/>
      <c r="H157" s="76"/>
      <c r="I157" s="76"/>
      <c r="J157" s="76"/>
    </row>
    <row r="158" spans="4:10" ht="15">
      <c r="D158" s="76"/>
      <c r="E158" s="76"/>
      <c r="F158" s="76"/>
      <c r="G158" s="76"/>
      <c r="H158" s="76"/>
      <c r="I158" s="76"/>
      <c r="J158" s="76"/>
    </row>
    <row r="159" spans="4:10" ht="15">
      <c r="D159" s="76"/>
      <c r="E159" s="76"/>
      <c r="F159" s="76"/>
      <c r="G159" s="76"/>
      <c r="H159" s="76"/>
      <c r="I159" s="76"/>
      <c r="J159" s="76"/>
    </row>
    <row r="160" spans="4:10" ht="15">
      <c r="D160" s="76"/>
      <c r="E160" s="76"/>
      <c r="F160" s="76"/>
      <c r="G160" s="76"/>
      <c r="H160" s="76"/>
      <c r="I160" s="76"/>
      <c r="J160" s="76"/>
    </row>
    <row r="161" spans="4:10" ht="15">
      <c r="D161" s="76"/>
      <c r="E161" s="76"/>
      <c r="F161" s="76"/>
      <c r="G161" s="76"/>
      <c r="H161" s="76"/>
      <c r="I161" s="76"/>
      <c r="J161" s="76"/>
    </row>
    <row r="162" spans="4:10" ht="15">
      <c r="D162" s="76"/>
      <c r="E162" s="76"/>
      <c r="F162" s="76"/>
      <c r="G162" s="76"/>
      <c r="H162" s="76"/>
      <c r="I162" s="76"/>
      <c r="J162" s="76"/>
    </row>
    <row r="163" spans="4:10" ht="15">
      <c r="D163" s="76"/>
      <c r="E163" s="76"/>
      <c r="F163" s="76"/>
      <c r="G163" s="76"/>
      <c r="H163" s="76"/>
      <c r="I163" s="76"/>
      <c r="J163" s="76"/>
    </row>
    <row r="164" spans="4:10" ht="15">
      <c r="D164" s="76"/>
      <c r="E164" s="76"/>
      <c r="F164" s="76"/>
      <c r="G164" s="76"/>
      <c r="H164" s="76"/>
      <c r="I164" s="76"/>
      <c r="J164" s="76"/>
    </row>
    <row r="165" spans="4:10" ht="15">
      <c r="D165" s="76"/>
      <c r="E165" s="76"/>
      <c r="F165" s="76"/>
      <c r="G165" s="76"/>
      <c r="H165" s="76"/>
      <c r="I165" s="76"/>
      <c r="J165" s="76"/>
    </row>
    <row r="166" spans="4:10" ht="15">
      <c r="D166" s="76"/>
      <c r="E166" s="76"/>
      <c r="F166" s="76"/>
      <c r="G166" s="76"/>
      <c r="H166" s="76"/>
      <c r="I166" s="76"/>
      <c r="J166" s="76"/>
    </row>
    <row r="167" spans="4:10" ht="15">
      <c r="D167" s="76"/>
      <c r="E167" s="76"/>
      <c r="F167" s="76"/>
      <c r="G167" s="76"/>
      <c r="H167" s="76"/>
      <c r="I167" s="76"/>
      <c r="J167" s="76"/>
    </row>
    <row r="168" spans="4:10" ht="15">
      <c r="D168" s="76"/>
      <c r="E168" s="76"/>
      <c r="F168" s="76"/>
      <c r="G168" s="76"/>
      <c r="H168" s="76"/>
      <c r="I168" s="76"/>
      <c r="J168" s="76"/>
    </row>
    <row r="169" spans="4:10" ht="15">
      <c r="D169" s="76"/>
      <c r="E169" s="76"/>
      <c r="F169" s="76"/>
      <c r="G169" s="76"/>
      <c r="H169" s="76"/>
      <c r="I169" s="76"/>
      <c r="J169" s="76"/>
    </row>
    <row r="170" spans="4:10" ht="15">
      <c r="D170" s="76"/>
      <c r="E170" s="76"/>
      <c r="F170" s="76"/>
      <c r="G170" s="76"/>
      <c r="H170" s="76"/>
      <c r="I170" s="76"/>
      <c r="J170" s="76"/>
    </row>
    <row r="171" spans="4:10" ht="15">
      <c r="D171" s="76"/>
      <c r="E171" s="76"/>
      <c r="F171" s="76"/>
      <c r="G171" s="76"/>
      <c r="H171" s="76"/>
      <c r="I171" s="76"/>
      <c r="J171" s="76"/>
    </row>
    <row r="172" spans="4:10" ht="15">
      <c r="D172" s="76"/>
      <c r="E172" s="76"/>
      <c r="F172" s="76"/>
      <c r="G172" s="76"/>
      <c r="H172" s="76"/>
      <c r="I172" s="76"/>
      <c r="J172" s="76"/>
    </row>
    <row r="173" spans="4:10" ht="15">
      <c r="D173" s="76"/>
      <c r="E173" s="76"/>
      <c r="F173" s="76"/>
      <c r="G173" s="76"/>
      <c r="H173" s="76"/>
      <c r="I173" s="76"/>
      <c r="J173" s="76"/>
    </row>
    <row r="174" spans="4:10" ht="15">
      <c r="D174" s="76"/>
      <c r="E174" s="76"/>
      <c r="F174" s="76"/>
      <c r="G174" s="76"/>
      <c r="H174" s="76"/>
      <c r="I174" s="76"/>
      <c r="J174" s="76"/>
    </row>
    <row r="175" spans="4:10" ht="15">
      <c r="D175" s="76"/>
      <c r="E175" s="76"/>
      <c r="F175" s="76"/>
      <c r="G175" s="76"/>
      <c r="H175" s="76"/>
      <c r="I175" s="76"/>
      <c r="J175" s="76"/>
    </row>
    <row r="176" spans="4:10" ht="15">
      <c r="D176" s="76"/>
      <c r="E176" s="76"/>
      <c r="F176" s="76"/>
      <c r="G176" s="76"/>
      <c r="H176" s="76"/>
      <c r="I176" s="76"/>
      <c r="J176" s="76"/>
    </row>
    <row r="177" spans="4:10" ht="15">
      <c r="D177" s="76"/>
      <c r="E177" s="76"/>
      <c r="F177" s="76"/>
      <c r="G177" s="76"/>
      <c r="H177" s="76"/>
      <c r="I177" s="76"/>
      <c r="J177" s="76"/>
    </row>
    <row r="178" spans="4:10" ht="15">
      <c r="D178" s="76"/>
      <c r="E178" s="76"/>
      <c r="F178" s="76"/>
      <c r="G178" s="76"/>
      <c r="H178" s="76"/>
      <c r="I178" s="76"/>
      <c r="J178" s="76"/>
    </row>
    <row r="179" spans="4:10" ht="15">
      <c r="D179" s="76"/>
      <c r="E179" s="76"/>
      <c r="F179" s="76"/>
      <c r="G179" s="76"/>
      <c r="H179" s="76"/>
      <c r="I179" s="76"/>
      <c r="J179" s="76"/>
    </row>
    <row r="180" spans="4:10" ht="15">
      <c r="D180" s="76"/>
      <c r="E180" s="76"/>
      <c r="F180" s="76"/>
      <c r="G180" s="76"/>
      <c r="H180" s="76"/>
      <c r="I180" s="76"/>
      <c r="J180" s="76"/>
    </row>
    <row r="181" spans="4:10" ht="15">
      <c r="D181" s="76"/>
      <c r="E181" s="76"/>
      <c r="F181" s="76"/>
      <c r="G181" s="76"/>
      <c r="H181" s="76"/>
      <c r="I181" s="76"/>
      <c r="J181" s="76"/>
    </row>
    <row r="182" spans="4:10" ht="15">
      <c r="D182" s="76"/>
      <c r="E182" s="76"/>
      <c r="F182" s="76"/>
      <c r="G182" s="76"/>
      <c r="H182" s="76"/>
      <c r="I182" s="76"/>
      <c r="J182" s="76"/>
    </row>
    <row r="183" spans="4:10" ht="15">
      <c r="D183" s="76"/>
      <c r="E183" s="76"/>
      <c r="F183" s="76"/>
      <c r="G183" s="76"/>
      <c r="H183" s="76"/>
      <c r="I183" s="76"/>
      <c r="J183" s="76"/>
    </row>
    <row r="184" spans="4:10" ht="15">
      <c r="D184" s="76"/>
      <c r="E184" s="76"/>
      <c r="F184" s="76"/>
      <c r="G184" s="76"/>
      <c r="H184" s="76"/>
      <c r="I184" s="76"/>
      <c r="J184" s="76"/>
    </row>
    <row r="185" spans="4:10" ht="15">
      <c r="D185" s="76"/>
      <c r="E185" s="76"/>
      <c r="F185" s="76"/>
      <c r="G185" s="76"/>
      <c r="H185" s="76"/>
      <c r="I185" s="76"/>
      <c r="J185" s="76"/>
    </row>
    <row r="186" spans="4:10" ht="15">
      <c r="D186" s="76"/>
      <c r="E186" s="76"/>
      <c r="F186" s="76"/>
      <c r="G186" s="76"/>
      <c r="H186" s="76"/>
      <c r="I186" s="76"/>
      <c r="J186" s="76"/>
    </row>
    <row r="187" spans="4:10" ht="15">
      <c r="D187" s="76"/>
      <c r="E187" s="76"/>
      <c r="F187" s="76"/>
      <c r="G187" s="76"/>
      <c r="H187" s="76"/>
      <c r="I187" s="76"/>
      <c r="J187" s="76"/>
    </row>
    <row r="188" spans="4:10" ht="15">
      <c r="D188" s="76"/>
      <c r="E188" s="76"/>
      <c r="F188" s="76"/>
      <c r="G188" s="76"/>
      <c r="H188" s="76"/>
      <c r="I188" s="76"/>
      <c r="J188" s="76"/>
    </row>
    <row r="189" spans="4:10" ht="15">
      <c r="D189" s="76"/>
      <c r="E189" s="76"/>
      <c r="F189" s="76"/>
      <c r="G189" s="76"/>
      <c r="H189" s="76"/>
      <c r="I189" s="76"/>
      <c r="J189" s="76"/>
    </row>
    <row r="190" spans="4:10" ht="15">
      <c r="D190" s="76"/>
      <c r="E190" s="76"/>
      <c r="F190" s="76"/>
      <c r="G190" s="76"/>
      <c r="H190" s="76"/>
      <c r="I190" s="76"/>
      <c r="J190" s="76"/>
    </row>
    <row r="191" spans="4:10" ht="15">
      <c r="D191" s="76"/>
      <c r="E191" s="76"/>
      <c r="F191" s="76"/>
      <c r="G191" s="76"/>
      <c r="H191" s="76"/>
      <c r="I191" s="76"/>
      <c r="J191" s="76"/>
    </row>
    <row r="192" spans="4:10" ht="15">
      <c r="D192" s="76"/>
      <c r="E192" s="76"/>
      <c r="F192" s="76"/>
      <c r="G192" s="76"/>
      <c r="H192" s="76"/>
      <c r="I192" s="76"/>
      <c r="J192" s="76"/>
    </row>
    <row r="193" spans="4:10" ht="15">
      <c r="D193" s="76"/>
      <c r="E193" s="76"/>
      <c r="F193" s="76"/>
      <c r="G193" s="76"/>
      <c r="H193" s="76"/>
      <c r="I193" s="76"/>
      <c r="J193" s="76"/>
    </row>
    <row r="194" spans="4:10" ht="15">
      <c r="D194" s="76"/>
      <c r="E194" s="76"/>
      <c r="F194" s="76"/>
      <c r="G194" s="76"/>
      <c r="H194" s="76"/>
      <c r="I194" s="76"/>
      <c r="J194" s="76"/>
    </row>
    <row r="195" spans="4:10" ht="15">
      <c r="D195" s="76"/>
      <c r="E195" s="76"/>
      <c r="F195" s="76"/>
      <c r="G195" s="76"/>
      <c r="H195" s="76"/>
      <c r="I195" s="76"/>
      <c r="J195" s="76"/>
    </row>
  </sheetData>
  <sheetProtection password="ED85" sheet="1" selectLockedCells="1" selectUnlockedCells="1"/>
  <mergeCells count="18">
    <mergeCell ref="A51:A52"/>
    <mergeCell ref="B51:B52"/>
    <mergeCell ref="C51:C52"/>
    <mergeCell ref="D51:D52"/>
    <mergeCell ref="A22:A23"/>
    <mergeCell ref="B22:B23"/>
    <mergeCell ref="C22:C23"/>
    <mergeCell ref="A35:O35"/>
    <mergeCell ref="A37:A38"/>
    <mergeCell ref="B37:B38"/>
    <mergeCell ref="C37:C38"/>
    <mergeCell ref="D37:D38"/>
    <mergeCell ref="A1:O1"/>
    <mergeCell ref="A3:O3"/>
    <mergeCell ref="A5:O5"/>
    <mergeCell ref="A8:A9"/>
    <mergeCell ref="B8:B9"/>
    <mergeCell ref="C8:C9"/>
  </mergeCells>
  <printOptions/>
  <pageMargins left="0.25" right="0.25" top="0.75" bottom="0.75" header="0.3" footer="0.3"/>
  <pageSetup fitToHeight="1" fitToWidth="1" horizontalDpi="300" verticalDpi="300" orientation="landscape" paperSize="8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"/>
  <sheetViews>
    <sheetView zoomScale="95" zoomScaleNormal="95" zoomScalePageLayoutView="0" workbookViewId="0" topLeftCell="A325">
      <selection activeCell="A1" sqref="A1:E414"/>
    </sheetView>
  </sheetViews>
  <sheetFormatPr defaultColWidth="9.140625" defaultRowHeight="12.75"/>
  <cols>
    <col min="1" max="1" width="22.7109375" style="1" customWidth="1"/>
    <col min="2" max="2" width="62.57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457" t="s">
        <v>22</v>
      </c>
      <c r="B1" s="457"/>
      <c r="C1" s="457"/>
      <c r="D1" s="457"/>
      <c r="E1" s="457"/>
      <c r="F1" s="7"/>
      <c r="G1" s="7"/>
      <c r="H1" s="7"/>
      <c r="I1" s="7"/>
      <c r="J1" s="7"/>
    </row>
    <row r="3" spans="1:5" ht="12.75" customHeight="1">
      <c r="A3" s="510" t="s">
        <v>186</v>
      </c>
      <c r="B3" s="510"/>
      <c r="C3" s="510"/>
      <c r="D3" s="510"/>
      <c r="E3" s="510"/>
    </row>
    <row r="4" ht="15">
      <c r="A4" s="123"/>
    </row>
    <row r="5" spans="1:5" ht="15">
      <c r="A5" s="505" t="s">
        <v>187</v>
      </c>
      <c r="B5" s="505"/>
      <c r="C5" s="505"/>
      <c r="D5" s="505"/>
      <c r="E5" s="505"/>
    </row>
    <row r="6" spans="1:4" ht="15">
      <c r="A6" s="123"/>
      <c r="B6" s="124"/>
      <c r="C6" s="124"/>
      <c r="D6" s="124"/>
    </row>
    <row r="7" spans="1:4" ht="12.75" customHeight="1">
      <c r="A7" s="502" t="s">
        <v>188</v>
      </c>
      <c r="B7" s="502"/>
      <c r="C7" s="502"/>
      <c r="D7" s="41"/>
    </row>
    <row r="8" spans="1:4" ht="12.75" customHeight="1">
      <c r="A8" s="502" t="s">
        <v>189</v>
      </c>
      <c r="B8" s="502"/>
      <c r="C8" s="502"/>
      <c r="D8" s="41"/>
    </row>
    <row r="10" spans="1:2" ht="45">
      <c r="A10" s="125" t="s">
        <v>190</v>
      </c>
      <c r="B10" s="32"/>
    </row>
    <row r="11" spans="4:5" ht="15">
      <c r="D11" s="126"/>
      <c r="E11" s="83"/>
    </row>
    <row r="12" spans="1:15" ht="12.75" customHeight="1">
      <c r="A12" s="507" t="s">
        <v>191</v>
      </c>
      <c r="B12" s="507" t="s">
        <v>192</v>
      </c>
      <c r="C12" s="508" t="s">
        <v>193</v>
      </c>
      <c r="D12" s="509" t="s">
        <v>131</v>
      </c>
      <c r="E12" s="509"/>
      <c r="H12" s="76"/>
      <c r="I12" s="76"/>
      <c r="J12" s="76"/>
      <c r="K12" s="76"/>
      <c r="L12" s="76"/>
      <c r="M12" s="76"/>
      <c r="N12" s="76"/>
      <c r="O12" s="76"/>
    </row>
    <row r="13" spans="1:14" ht="54" customHeight="1">
      <c r="A13" s="507"/>
      <c r="B13" s="507" t="s">
        <v>194</v>
      </c>
      <c r="C13" s="508" t="s">
        <v>195</v>
      </c>
      <c r="D13" s="127" t="s">
        <v>196</v>
      </c>
      <c r="E13" s="45" t="s">
        <v>137</v>
      </c>
      <c r="H13" s="76"/>
      <c r="I13" s="76"/>
      <c r="J13" s="76"/>
      <c r="K13" s="76"/>
      <c r="L13" s="76"/>
      <c r="M13" s="76"/>
      <c r="N13" s="76"/>
    </row>
    <row r="14" spans="1:14" ht="15">
      <c r="A14" s="524"/>
      <c r="B14" s="128"/>
      <c r="C14" s="129"/>
      <c r="D14" s="130"/>
      <c r="E14" s="78" t="e">
        <f aca="true" t="shared" si="0" ref="E14:E27">(D14/C14)*100</f>
        <v>#DIV/0!</v>
      </c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524"/>
      <c r="B15" s="26"/>
      <c r="C15" s="131"/>
      <c r="D15" s="132"/>
      <c r="E15" s="78" t="e">
        <f t="shared" si="0"/>
        <v>#DIV/0!</v>
      </c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A16" s="524"/>
      <c r="B16" s="26"/>
      <c r="C16" s="131"/>
      <c r="D16" s="132"/>
      <c r="E16" s="78" t="e">
        <f t="shared" si="0"/>
        <v>#DIV/0!</v>
      </c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">
      <c r="A17" s="524"/>
      <c r="B17" s="26"/>
      <c r="C17" s="131"/>
      <c r="D17" s="132"/>
      <c r="E17" s="78" t="e">
        <f t="shared" si="0"/>
        <v>#DIV/0!</v>
      </c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>
      <c r="A18" s="524"/>
      <c r="B18" s="26"/>
      <c r="C18" s="131"/>
      <c r="D18" s="132"/>
      <c r="E18" s="78" t="e">
        <f t="shared" si="0"/>
        <v>#DIV/0!</v>
      </c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5">
      <c r="A19" s="524"/>
      <c r="B19" s="26"/>
      <c r="C19" s="131"/>
      <c r="D19" s="132"/>
      <c r="E19" s="78" t="e">
        <f t="shared" si="0"/>
        <v>#DIV/0!</v>
      </c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5">
      <c r="A20" s="524"/>
      <c r="B20" s="26"/>
      <c r="C20" s="131"/>
      <c r="D20" s="132"/>
      <c r="E20" s="78" t="e">
        <f t="shared" si="0"/>
        <v>#DIV/0!</v>
      </c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>
      <c r="A21" s="525"/>
      <c r="B21" s="26"/>
      <c r="C21" s="131"/>
      <c r="D21" s="133"/>
      <c r="E21" s="78" t="e">
        <f t="shared" si="0"/>
        <v>#DIV/0!</v>
      </c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5">
      <c r="A22" s="525"/>
      <c r="B22" s="26"/>
      <c r="C22" s="131"/>
      <c r="D22" s="134"/>
      <c r="E22" s="78" t="e">
        <f t="shared" si="0"/>
        <v>#DIV/0!</v>
      </c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5">
      <c r="A23" s="525"/>
      <c r="B23" s="26"/>
      <c r="C23" s="131"/>
      <c r="D23" s="134"/>
      <c r="E23" s="78" t="e">
        <f t="shared" si="0"/>
        <v>#DIV/0!</v>
      </c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15">
      <c r="A24" s="525"/>
      <c r="B24" s="26"/>
      <c r="C24" s="131"/>
      <c r="D24" s="134"/>
      <c r="E24" s="78" t="e">
        <f t="shared" si="0"/>
        <v>#DIV/0!</v>
      </c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15">
      <c r="A25" s="525"/>
      <c r="B25" s="26"/>
      <c r="C25" s="131"/>
      <c r="D25" s="134"/>
      <c r="E25" s="78" t="e">
        <f t="shared" si="0"/>
        <v>#DIV/0!</v>
      </c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5">
      <c r="A26" s="525"/>
      <c r="B26" s="26"/>
      <c r="C26" s="131"/>
      <c r="D26" s="134"/>
      <c r="E26" s="78" t="e">
        <f t="shared" si="0"/>
        <v>#DIV/0!</v>
      </c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5">
      <c r="A27" s="525"/>
      <c r="B27" s="31"/>
      <c r="C27" s="135"/>
      <c r="D27" s="136"/>
      <c r="E27" s="75" t="e">
        <f t="shared" si="0"/>
        <v>#DIV/0!</v>
      </c>
      <c r="F27" s="76"/>
      <c r="G27" s="76"/>
      <c r="H27" s="76"/>
      <c r="I27" s="76"/>
      <c r="J27" s="76"/>
      <c r="K27" s="76"/>
      <c r="L27" s="76"/>
      <c r="M27" s="76"/>
      <c r="N27" s="76"/>
    </row>
    <row r="28" spans="5:17" ht="15">
      <c r="E28" s="76"/>
      <c r="F28" s="85"/>
      <c r="G28" s="85"/>
      <c r="H28" s="85"/>
      <c r="I28" s="76"/>
      <c r="J28" s="76"/>
      <c r="K28" s="76"/>
      <c r="L28" s="76"/>
      <c r="M28" s="76"/>
      <c r="N28" s="76"/>
      <c r="O28" s="76"/>
      <c r="P28" s="76"/>
      <c r="Q28" s="76"/>
    </row>
    <row r="29" spans="5:16" ht="15"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ht="15">
      <c r="A30" s="1" t="s">
        <v>197</v>
      </c>
    </row>
    <row r="31" ht="15">
      <c r="A31" s="1" t="s">
        <v>82</v>
      </c>
    </row>
    <row r="32" ht="15">
      <c r="A32" s="2"/>
    </row>
    <row r="37" ht="15">
      <c r="A37" s="123"/>
    </row>
    <row r="38" spans="1:5" ht="15">
      <c r="A38" s="505" t="s">
        <v>198</v>
      </c>
      <c r="B38" s="505"/>
      <c r="C38" s="505"/>
      <c r="D38" s="505"/>
      <c r="E38" s="505"/>
    </row>
    <row r="39" spans="1:4" ht="15">
      <c r="A39" s="123"/>
      <c r="B39" s="124"/>
      <c r="C39" s="124"/>
      <c r="D39" s="124"/>
    </row>
    <row r="40" spans="1:4" ht="12.75" customHeight="1">
      <c r="A40" s="502" t="s">
        <v>199</v>
      </c>
      <c r="B40" s="502"/>
      <c r="C40" s="502"/>
      <c r="D40" s="41" t="s">
        <v>442</v>
      </c>
    </row>
    <row r="41" spans="1:4" ht="12.75" customHeight="1">
      <c r="A41" s="502" t="s">
        <v>189</v>
      </c>
      <c r="B41" s="502"/>
      <c r="C41" s="502"/>
      <c r="D41" s="248">
        <v>43571</v>
      </c>
    </row>
    <row r="43" spans="1:2" ht="45.75" thickBot="1">
      <c r="A43" s="125" t="s">
        <v>200</v>
      </c>
      <c r="B43" s="323" t="s">
        <v>448</v>
      </c>
    </row>
    <row r="44" spans="4:5" ht="15.75" thickBot="1">
      <c r="D44" s="126"/>
      <c r="E44" s="83"/>
    </row>
    <row r="45" spans="1:5" ht="12.75" customHeight="1">
      <c r="A45" s="507" t="s">
        <v>201</v>
      </c>
      <c r="B45" s="507" t="s">
        <v>192</v>
      </c>
      <c r="C45" s="508" t="s">
        <v>474</v>
      </c>
      <c r="D45" s="509" t="s">
        <v>419</v>
      </c>
      <c r="E45" s="509"/>
    </row>
    <row r="46" spans="1:5" ht="61.5" customHeight="1" thickBot="1">
      <c r="A46" s="507"/>
      <c r="B46" s="507" t="s">
        <v>194</v>
      </c>
      <c r="C46" s="508" t="s">
        <v>195</v>
      </c>
      <c r="D46" s="127" t="s">
        <v>420</v>
      </c>
      <c r="E46" s="208" t="s">
        <v>137</v>
      </c>
    </row>
    <row r="47" spans="1:5" ht="15">
      <c r="A47" s="511" t="s">
        <v>415</v>
      </c>
      <c r="B47" s="224" t="s">
        <v>344</v>
      </c>
      <c r="C47" s="255">
        <v>30</v>
      </c>
      <c r="D47" s="256">
        <v>0.3</v>
      </c>
      <c r="E47" s="257">
        <f>(D47/C47)*100</f>
        <v>1</v>
      </c>
    </row>
    <row r="48" spans="1:5" ht="15">
      <c r="A48" s="512"/>
      <c r="B48" s="226" t="s">
        <v>416</v>
      </c>
      <c r="C48" s="258">
        <v>50</v>
      </c>
      <c r="D48" s="259">
        <v>0.6</v>
      </c>
      <c r="E48" s="260">
        <f aca="true" t="shared" si="1" ref="E48:E59">(D48/C48)*100</f>
        <v>1.2</v>
      </c>
    </row>
    <row r="49" spans="1:5" ht="15">
      <c r="A49" s="512"/>
      <c r="B49" s="226" t="s">
        <v>345</v>
      </c>
      <c r="C49" s="258">
        <v>10</v>
      </c>
      <c r="D49" s="259">
        <v>0.2</v>
      </c>
      <c r="E49" s="260">
        <f t="shared" si="1"/>
        <v>2</v>
      </c>
    </row>
    <row r="50" spans="1:5" ht="15">
      <c r="A50" s="512"/>
      <c r="B50" s="226" t="s">
        <v>314</v>
      </c>
      <c r="C50" s="258">
        <v>15</v>
      </c>
      <c r="D50" s="259">
        <v>0.75</v>
      </c>
      <c r="E50" s="260">
        <f t="shared" si="1"/>
        <v>5</v>
      </c>
    </row>
    <row r="51" spans="1:5" ht="15">
      <c r="A51" s="512"/>
      <c r="B51" s="226" t="s">
        <v>346</v>
      </c>
      <c r="C51" s="258">
        <v>250</v>
      </c>
      <c r="D51" s="259">
        <v>0.96</v>
      </c>
      <c r="E51" s="260">
        <f t="shared" si="1"/>
        <v>0.38399999999999995</v>
      </c>
    </row>
    <row r="52" spans="1:5" ht="15">
      <c r="A52" s="512"/>
      <c r="B52" s="226" t="s">
        <v>312</v>
      </c>
      <c r="C52" s="258">
        <v>800</v>
      </c>
      <c r="D52" s="259">
        <v>2.15</v>
      </c>
      <c r="E52" s="260">
        <f t="shared" si="1"/>
        <v>0.26875</v>
      </c>
    </row>
    <row r="53" spans="1:5" ht="15">
      <c r="A53" s="512"/>
      <c r="B53" s="226" t="s">
        <v>347</v>
      </c>
      <c r="C53" s="258">
        <v>15</v>
      </c>
      <c r="D53" s="259">
        <v>1</v>
      </c>
      <c r="E53" s="260">
        <f t="shared" si="1"/>
        <v>6.666666666666667</v>
      </c>
    </row>
    <row r="54" spans="1:5" ht="15">
      <c r="A54" s="512"/>
      <c r="B54" s="226" t="s">
        <v>348</v>
      </c>
      <c r="C54" s="258">
        <v>5</v>
      </c>
      <c r="D54" s="259">
        <v>0.1</v>
      </c>
      <c r="E54" s="260">
        <f t="shared" si="1"/>
        <v>2</v>
      </c>
    </row>
    <row r="55" spans="1:5" ht="15">
      <c r="A55" s="512"/>
      <c r="B55" s="226" t="s">
        <v>349</v>
      </c>
      <c r="C55" s="258">
        <v>500</v>
      </c>
      <c r="D55" s="259">
        <v>1.31</v>
      </c>
      <c r="E55" s="260">
        <f t="shared" si="1"/>
        <v>0.262</v>
      </c>
    </row>
    <row r="56" spans="1:5" ht="15">
      <c r="A56" s="512"/>
      <c r="B56" s="226" t="s">
        <v>313</v>
      </c>
      <c r="C56" s="258">
        <v>1000</v>
      </c>
      <c r="D56" s="259">
        <v>1.5</v>
      </c>
      <c r="E56" s="260">
        <f t="shared" si="1"/>
        <v>0.15</v>
      </c>
    </row>
    <row r="57" spans="1:5" ht="15">
      <c r="A57" s="512"/>
      <c r="B57" s="226" t="s">
        <v>350</v>
      </c>
      <c r="C57" s="258">
        <v>600</v>
      </c>
      <c r="D57" s="259">
        <v>6.12</v>
      </c>
      <c r="E57" s="260">
        <f t="shared" si="1"/>
        <v>1.02</v>
      </c>
    </row>
    <row r="58" spans="1:5" ht="15">
      <c r="A58" s="512"/>
      <c r="B58" s="226" t="s">
        <v>351</v>
      </c>
      <c r="C58" s="258">
        <v>15</v>
      </c>
      <c r="D58" s="259">
        <v>0.1</v>
      </c>
      <c r="E58" s="260">
        <f t="shared" si="1"/>
        <v>0.6666666666666667</v>
      </c>
    </row>
    <row r="59" spans="1:5" ht="15">
      <c r="A59" s="512"/>
      <c r="B59" s="228" t="s">
        <v>352</v>
      </c>
      <c r="C59" s="258">
        <v>350</v>
      </c>
      <c r="D59" s="259">
        <v>0.1</v>
      </c>
      <c r="E59" s="260">
        <f t="shared" si="1"/>
        <v>0.028571428571428574</v>
      </c>
    </row>
    <row r="60" spans="1:5" ht="15">
      <c r="A60" s="512"/>
      <c r="B60" s="229" t="s">
        <v>353</v>
      </c>
      <c r="C60" s="261">
        <v>10</v>
      </c>
      <c r="D60" s="262">
        <v>0.1</v>
      </c>
      <c r="E60" s="263">
        <f>(D60/C60)*100</f>
        <v>1</v>
      </c>
    </row>
    <row r="61" spans="1:5" ht="15">
      <c r="A61" s="512"/>
      <c r="B61" s="226" t="s">
        <v>354</v>
      </c>
      <c r="C61" s="264">
        <v>250</v>
      </c>
      <c r="D61" s="265">
        <v>3.7</v>
      </c>
      <c r="E61" s="266">
        <f aca="true" t="shared" si="2" ref="E61:E105">(D61/C61)*100</f>
        <v>1.48</v>
      </c>
    </row>
    <row r="62" spans="1:5" ht="15">
      <c r="A62" s="512"/>
      <c r="B62" s="226" t="s">
        <v>311</v>
      </c>
      <c r="C62" s="258">
        <v>1500</v>
      </c>
      <c r="D62" s="259">
        <v>173.7</v>
      </c>
      <c r="E62" s="260">
        <f t="shared" si="2"/>
        <v>11.579999999999998</v>
      </c>
    </row>
    <row r="63" spans="1:5" ht="15">
      <c r="A63" s="512"/>
      <c r="B63" s="513" t="s">
        <v>359</v>
      </c>
      <c r="C63" s="514"/>
      <c r="D63" s="514"/>
      <c r="E63" s="515"/>
    </row>
    <row r="64" spans="1:5" ht="15">
      <c r="A64" s="512"/>
      <c r="B64" s="210" t="s">
        <v>355</v>
      </c>
      <c r="C64" s="267">
        <v>2</v>
      </c>
      <c r="D64" s="268">
        <v>0.1</v>
      </c>
      <c r="E64" s="269">
        <f t="shared" si="2"/>
        <v>5</v>
      </c>
    </row>
    <row r="65" spans="1:5" ht="15">
      <c r="A65" s="512"/>
      <c r="B65" s="26" t="s">
        <v>358</v>
      </c>
      <c r="C65" s="250">
        <v>50</v>
      </c>
      <c r="D65" s="209">
        <v>1</v>
      </c>
      <c r="E65" s="88">
        <f t="shared" si="2"/>
        <v>2</v>
      </c>
    </row>
    <row r="66" spans="1:5" ht="15">
      <c r="A66" s="512"/>
      <c r="B66" s="26" t="s">
        <v>356</v>
      </c>
      <c r="C66" s="250">
        <v>50</v>
      </c>
      <c r="D66" s="209">
        <v>1</v>
      </c>
      <c r="E66" s="88">
        <f t="shared" si="2"/>
        <v>2</v>
      </c>
    </row>
    <row r="67" spans="1:5" ht="15">
      <c r="A67" s="512"/>
      <c r="B67" s="26" t="s">
        <v>357</v>
      </c>
      <c r="C67" s="250">
        <v>1</v>
      </c>
      <c r="D67" s="209">
        <v>1</v>
      </c>
      <c r="E67" s="88">
        <f t="shared" si="2"/>
        <v>100</v>
      </c>
    </row>
    <row r="68" spans="1:5" ht="15">
      <c r="A68" s="512"/>
      <c r="B68" s="26" t="s">
        <v>360</v>
      </c>
      <c r="C68" s="250">
        <v>50</v>
      </c>
      <c r="D68" s="209">
        <v>1</v>
      </c>
      <c r="E68" s="88">
        <f t="shared" si="2"/>
        <v>2</v>
      </c>
    </row>
    <row r="69" spans="1:5" ht="15">
      <c r="A69" s="512"/>
      <c r="B69" s="26" t="s">
        <v>361</v>
      </c>
      <c r="C69" s="250">
        <v>100</v>
      </c>
      <c r="D69" s="259">
        <v>1</v>
      </c>
      <c r="E69" s="88">
        <f t="shared" si="2"/>
        <v>1</v>
      </c>
    </row>
    <row r="70" spans="1:5" ht="15">
      <c r="A70" s="512"/>
      <c r="B70" s="516" t="s">
        <v>362</v>
      </c>
      <c r="C70" s="517"/>
      <c r="D70" s="517"/>
      <c r="E70" s="518"/>
    </row>
    <row r="71" spans="1:5" ht="15">
      <c r="A71" s="512"/>
      <c r="B71" s="26" t="s">
        <v>363</v>
      </c>
      <c r="C71" s="250">
        <v>10</v>
      </c>
      <c r="D71" s="259">
        <v>0.1</v>
      </c>
      <c r="E71" s="88">
        <f t="shared" si="2"/>
        <v>1</v>
      </c>
    </row>
    <row r="72" spans="1:5" ht="15">
      <c r="A72" s="512"/>
      <c r="B72" s="26" t="s">
        <v>364</v>
      </c>
      <c r="C72" s="250">
        <v>10</v>
      </c>
      <c r="D72" s="259">
        <v>0.1</v>
      </c>
      <c r="E72" s="88">
        <f t="shared" si="2"/>
        <v>1</v>
      </c>
    </row>
    <row r="73" spans="1:5" ht="15">
      <c r="A73" s="512"/>
      <c r="B73" s="214" t="s">
        <v>365</v>
      </c>
      <c r="C73" s="252">
        <v>10</v>
      </c>
      <c r="D73" s="270">
        <v>0.1</v>
      </c>
      <c r="E73" s="271">
        <f t="shared" si="2"/>
        <v>1</v>
      </c>
    </row>
    <row r="74" spans="1:5" ht="15">
      <c r="A74" s="512"/>
      <c r="B74" s="212" t="s">
        <v>366</v>
      </c>
      <c r="C74" s="216">
        <v>10</v>
      </c>
      <c r="D74" s="272">
        <v>0.1</v>
      </c>
      <c r="E74" s="273">
        <f t="shared" si="2"/>
        <v>1</v>
      </c>
    </row>
    <row r="75" spans="1:5" ht="15">
      <c r="A75" s="512"/>
      <c r="B75" s="214" t="s">
        <v>417</v>
      </c>
      <c r="C75" s="254">
        <v>10</v>
      </c>
      <c r="D75" s="274">
        <v>0.1</v>
      </c>
      <c r="E75" s="269">
        <f t="shared" si="2"/>
        <v>1</v>
      </c>
    </row>
    <row r="76" spans="1:5" ht="15">
      <c r="A76" s="512"/>
      <c r="B76" s="214" t="s">
        <v>367</v>
      </c>
      <c r="C76" s="250">
        <v>50</v>
      </c>
      <c r="D76" s="209">
        <v>1</v>
      </c>
      <c r="E76" s="88">
        <f t="shared" si="2"/>
        <v>2</v>
      </c>
    </row>
    <row r="77" spans="1:5" ht="15">
      <c r="A77" s="512"/>
      <c r="B77" s="214" t="s">
        <v>368</v>
      </c>
      <c r="C77" s="250">
        <v>10</v>
      </c>
      <c r="D77" s="209">
        <v>1</v>
      </c>
      <c r="E77" s="88">
        <f t="shared" si="2"/>
        <v>10</v>
      </c>
    </row>
    <row r="78" spans="1:5" ht="15">
      <c r="A78" s="512"/>
      <c r="B78" s="214" t="s">
        <v>369</v>
      </c>
      <c r="C78" s="250">
        <v>10</v>
      </c>
      <c r="D78" s="209">
        <v>0.1</v>
      </c>
      <c r="E78" s="88">
        <f t="shared" si="2"/>
        <v>1</v>
      </c>
    </row>
    <row r="79" spans="1:5" ht="15">
      <c r="A79" s="512"/>
      <c r="B79" s="214" t="s">
        <v>370</v>
      </c>
      <c r="C79" s="250">
        <v>10</v>
      </c>
      <c r="D79" s="209">
        <v>0.1</v>
      </c>
      <c r="E79" s="88">
        <f t="shared" si="2"/>
        <v>1</v>
      </c>
    </row>
    <row r="80" spans="1:5" ht="15">
      <c r="A80" s="512"/>
      <c r="B80" s="214" t="s">
        <v>371</v>
      </c>
      <c r="C80" s="250">
        <v>10</v>
      </c>
      <c r="D80" s="209">
        <v>0.1</v>
      </c>
      <c r="E80" s="88">
        <f t="shared" si="2"/>
        <v>1</v>
      </c>
    </row>
    <row r="81" spans="1:5" ht="15">
      <c r="A81" s="512"/>
      <c r="B81" s="214" t="s">
        <v>372</v>
      </c>
      <c r="C81" s="250">
        <v>10</v>
      </c>
      <c r="D81" s="209">
        <v>0.1</v>
      </c>
      <c r="E81" s="88">
        <f t="shared" si="2"/>
        <v>1</v>
      </c>
    </row>
    <row r="82" spans="1:5" ht="15">
      <c r="A82" s="512"/>
      <c r="B82" s="214" t="s">
        <v>373</v>
      </c>
      <c r="C82" s="250">
        <v>5</v>
      </c>
      <c r="D82" s="209">
        <v>0.1</v>
      </c>
      <c r="E82" s="88">
        <f t="shared" si="2"/>
        <v>2</v>
      </c>
    </row>
    <row r="83" spans="1:5" ht="15">
      <c r="A83" s="512"/>
      <c r="B83" s="214" t="s">
        <v>374</v>
      </c>
      <c r="C83" s="250">
        <v>50</v>
      </c>
      <c r="D83" s="259">
        <v>0.1</v>
      </c>
      <c r="E83" s="88">
        <f t="shared" si="2"/>
        <v>0.2</v>
      </c>
    </row>
    <row r="84" spans="1:5" ht="15">
      <c r="A84" s="512"/>
      <c r="B84" s="214" t="s">
        <v>375</v>
      </c>
      <c r="C84" s="250">
        <v>100</v>
      </c>
      <c r="D84" s="259">
        <v>1</v>
      </c>
      <c r="E84" s="88">
        <f t="shared" si="2"/>
        <v>1</v>
      </c>
    </row>
    <row r="85" spans="1:5" ht="15">
      <c r="A85" s="512"/>
      <c r="B85" s="519" t="s">
        <v>376</v>
      </c>
      <c r="C85" s="520"/>
      <c r="D85" s="520"/>
      <c r="E85" s="521"/>
    </row>
    <row r="86" spans="1:5" ht="15">
      <c r="A86" s="512"/>
      <c r="B86" s="214" t="s">
        <v>377</v>
      </c>
      <c r="C86" s="250">
        <v>25</v>
      </c>
      <c r="D86" s="221">
        <v>1</v>
      </c>
      <c r="E86" s="88">
        <f t="shared" si="2"/>
        <v>4</v>
      </c>
    </row>
    <row r="87" spans="1:5" ht="15">
      <c r="A87" s="512"/>
      <c r="B87" s="214" t="s">
        <v>378</v>
      </c>
      <c r="C87" s="250">
        <v>60</v>
      </c>
      <c r="D87" s="221">
        <v>1</v>
      </c>
      <c r="E87" s="276">
        <f t="shared" si="2"/>
        <v>1.6666666666666667</v>
      </c>
    </row>
    <row r="88" spans="1:5" ht="15">
      <c r="A88" s="512"/>
      <c r="B88" s="214" t="s">
        <v>379</v>
      </c>
      <c r="C88" s="250">
        <v>25</v>
      </c>
      <c r="D88" s="221">
        <v>1</v>
      </c>
      <c r="E88" s="88">
        <f t="shared" si="2"/>
        <v>4</v>
      </c>
    </row>
    <row r="89" spans="1:5" ht="15">
      <c r="A89" s="512"/>
      <c r="B89" s="214" t="s">
        <v>380</v>
      </c>
      <c r="C89" s="251">
        <v>50</v>
      </c>
      <c r="D89" s="233">
        <v>1</v>
      </c>
      <c r="E89" s="88">
        <f t="shared" si="2"/>
        <v>2</v>
      </c>
    </row>
    <row r="90" spans="1:5" ht="15">
      <c r="A90" s="512"/>
      <c r="B90" s="214" t="s">
        <v>381</v>
      </c>
      <c r="C90" s="254">
        <v>5</v>
      </c>
      <c r="D90" s="234">
        <v>1</v>
      </c>
      <c r="E90" s="88">
        <f t="shared" si="2"/>
        <v>20</v>
      </c>
    </row>
    <row r="91" spans="1:5" ht="15">
      <c r="A91" s="512"/>
      <c r="B91" s="214" t="s">
        <v>382</v>
      </c>
      <c r="C91" s="250">
        <v>5</v>
      </c>
      <c r="D91" s="219">
        <v>1</v>
      </c>
      <c r="E91" s="88">
        <f t="shared" si="2"/>
        <v>20</v>
      </c>
    </row>
    <row r="92" spans="1:5" ht="15">
      <c r="A92" s="512"/>
      <c r="B92" s="522" t="s">
        <v>383</v>
      </c>
      <c r="C92" s="522"/>
      <c r="D92" s="522"/>
      <c r="E92" s="523"/>
    </row>
    <row r="93" spans="1:5" ht="15">
      <c r="A93" s="512"/>
      <c r="B93" s="214" t="s">
        <v>384</v>
      </c>
      <c r="C93" s="250">
        <v>0.1</v>
      </c>
      <c r="D93" s="219">
        <v>1</v>
      </c>
      <c r="E93" s="88">
        <f t="shared" si="2"/>
        <v>1000</v>
      </c>
    </row>
    <row r="94" spans="1:5" ht="15">
      <c r="A94" s="512"/>
      <c r="B94" s="214" t="s">
        <v>385</v>
      </c>
      <c r="C94" s="250">
        <v>10</v>
      </c>
      <c r="D94" s="219">
        <v>1</v>
      </c>
      <c r="E94" s="88">
        <f t="shared" si="2"/>
        <v>10</v>
      </c>
    </row>
    <row r="95" spans="1:5" ht="15">
      <c r="A95" s="512"/>
      <c r="B95" s="214" t="s">
        <v>386</v>
      </c>
      <c r="C95" s="250">
        <v>10</v>
      </c>
      <c r="D95" s="219">
        <v>1</v>
      </c>
      <c r="E95" s="88">
        <f t="shared" si="2"/>
        <v>10</v>
      </c>
    </row>
    <row r="96" spans="1:5" ht="15">
      <c r="A96" s="512"/>
      <c r="B96" s="214" t="s">
        <v>418</v>
      </c>
      <c r="C96" s="250">
        <v>10</v>
      </c>
      <c r="D96" s="222">
        <v>1</v>
      </c>
      <c r="E96" s="88">
        <f t="shared" si="2"/>
        <v>10</v>
      </c>
    </row>
    <row r="97" spans="1:5" ht="15">
      <c r="A97" s="512"/>
      <c r="B97" s="522" t="s">
        <v>387</v>
      </c>
      <c r="C97" s="522"/>
      <c r="D97" s="522"/>
      <c r="E97" s="523"/>
    </row>
    <row r="98" spans="1:5" ht="15">
      <c r="A98" s="512"/>
      <c r="B98" s="214" t="s">
        <v>388</v>
      </c>
      <c r="C98" s="250">
        <v>5</v>
      </c>
      <c r="D98" s="221">
        <v>1</v>
      </c>
      <c r="E98" s="88">
        <f t="shared" si="2"/>
        <v>20</v>
      </c>
    </row>
    <row r="99" spans="1:5" ht="15">
      <c r="A99" s="512"/>
      <c r="B99" s="214" t="s">
        <v>389</v>
      </c>
      <c r="C99" s="250">
        <v>5</v>
      </c>
      <c r="D99" s="221">
        <v>1</v>
      </c>
      <c r="E99" s="88">
        <f t="shared" si="2"/>
        <v>20</v>
      </c>
    </row>
    <row r="100" spans="1:5" ht="15">
      <c r="A100" s="512"/>
      <c r="B100" s="211" t="s">
        <v>390</v>
      </c>
      <c r="C100" s="252">
        <v>0.1</v>
      </c>
      <c r="D100" s="239">
        <v>1</v>
      </c>
      <c r="E100" s="88">
        <f t="shared" si="2"/>
        <v>1000</v>
      </c>
    </row>
    <row r="101" spans="1:5" ht="15">
      <c r="A101" s="512"/>
      <c r="B101" s="224" t="s">
        <v>391</v>
      </c>
      <c r="C101" s="249">
        <v>5</v>
      </c>
      <c r="D101" s="242">
        <v>1</v>
      </c>
      <c r="E101" s="209">
        <f t="shared" si="2"/>
        <v>20</v>
      </c>
    </row>
    <row r="102" spans="1:5" ht="15">
      <c r="A102" s="512"/>
      <c r="B102" s="226" t="s">
        <v>392</v>
      </c>
      <c r="C102" s="250">
        <v>1</v>
      </c>
      <c r="D102" s="243">
        <v>1</v>
      </c>
      <c r="E102" s="209">
        <f t="shared" si="2"/>
        <v>100</v>
      </c>
    </row>
    <row r="103" spans="1:5" ht="15">
      <c r="A103" s="512"/>
      <c r="B103" s="226" t="s">
        <v>393</v>
      </c>
      <c r="C103" s="251">
        <v>10</v>
      </c>
      <c r="D103" s="245">
        <v>1</v>
      </c>
      <c r="E103" s="209">
        <f t="shared" si="2"/>
        <v>10</v>
      </c>
    </row>
    <row r="104" spans="1:5" ht="15">
      <c r="A104" s="512"/>
      <c r="B104" s="228" t="s">
        <v>394</v>
      </c>
      <c r="C104" s="253">
        <v>20</v>
      </c>
      <c r="D104" s="244">
        <v>1</v>
      </c>
      <c r="E104" s="209">
        <f t="shared" si="2"/>
        <v>5</v>
      </c>
    </row>
    <row r="105" spans="1:5" ht="15">
      <c r="A105" s="512"/>
      <c r="B105" s="215" t="s">
        <v>395</v>
      </c>
      <c r="C105" s="254">
        <v>5</v>
      </c>
      <c r="D105" s="234">
        <v>1</v>
      </c>
      <c r="E105" s="88">
        <f t="shared" si="2"/>
        <v>20</v>
      </c>
    </row>
    <row r="106" spans="1:5" ht="15">
      <c r="A106" s="512"/>
      <c r="B106" s="522" t="s">
        <v>396</v>
      </c>
      <c r="C106" s="522"/>
      <c r="D106" s="522"/>
      <c r="E106" s="523"/>
    </row>
    <row r="107" spans="1:5" ht="15">
      <c r="A107" s="512"/>
      <c r="B107" s="214" t="s">
        <v>397</v>
      </c>
      <c r="C107" s="250">
        <v>30</v>
      </c>
      <c r="D107" s="219">
        <v>1</v>
      </c>
      <c r="E107" s="276">
        <f aca="true" t="shared" si="3" ref="E107:E113">(D107/C107)*100</f>
        <v>3.3333333333333335</v>
      </c>
    </row>
    <row r="108" spans="1:5" ht="15">
      <c r="A108" s="512"/>
      <c r="B108" s="214" t="s">
        <v>398</v>
      </c>
      <c r="C108" s="250">
        <v>15</v>
      </c>
      <c r="D108" s="219">
        <v>1</v>
      </c>
      <c r="E108" s="276">
        <f t="shared" si="3"/>
        <v>6.666666666666667</v>
      </c>
    </row>
    <row r="109" spans="1:5" ht="15">
      <c r="A109" s="512"/>
      <c r="B109" s="214" t="s">
        <v>399</v>
      </c>
      <c r="C109" s="250">
        <v>50</v>
      </c>
      <c r="D109" s="219">
        <v>1</v>
      </c>
      <c r="E109" s="276">
        <f t="shared" si="3"/>
        <v>2</v>
      </c>
    </row>
    <row r="110" spans="1:5" ht="15">
      <c r="A110" s="512"/>
      <c r="B110" s="214" t="s">
        <v>400</v>
      </c>
      <c r="C110" s="250">
        <v>5</v>
      </c>
      <c r="D110" s="219">
        <v>1</v>
      </c>
      <c r="E110" s="276">
        <f t="shared" si="3"/>
        <v>20</v>
      </c>
    </row>
    <row r="111" spans="1:5" ht="15">
      <c r="A111" s="512"/>
      <c r="B111" s="214" t="s">
        <v>401</v>
      </c>
      <c r="C111" s="250">
        <v>15</v>
      </c>
      <c r="D111" s="220">
        <v>1</v>
      </c>
      <c r="E111" s="276">
        <f t="shared" si="3"/>
        <v>6.666666666666667</v>
      </c>
    </row>
    <row r="112" spans="1:5" ht="15">
      <c r="A112" s="512"/>
      <c r="B112" s="214" t="s">
        <v>402</v>
      </c>
      <c r="C112" s="250">
        <v>10</v>
      </c>
      <c r="D112" s="221">
        <v>1</v>
      </c>
      <c r="E112" s="276">
        <f t="shared" si="3"/>
        <v>10</v>
      </c>
    </row>
    <row r="113" spans="1:5" ht="15">
      <c r="A113" s="512"/>
      <c r="B113" s="214" t="s">
        <v>403</v>
      </c>
      <c r="C113" s="250">
        <v>10</v>
      </c>
      <c r="D113" s="221">
        <v>1</v>
      </c>
      <c r="E113" s="276">
        <f t="shared" si="3"/>
        <v>10</v>
      </c>
    </row>
    <row r="114" spans="1:10" ht="15">
      <c r="A114" s="512"/>
      <c r="B114" s="526" t="s">
        <v>404</v>
      </c>
      <c r="C114" s="526"/>
      <c r="D114" s="526"/>
      <c r="E114" s="527"/>
      <c r="I114" s="1" t="s">
        <v>197</v>
      </c>
      <c r="J114" s="26"/>
    </row>
    <row r="115" spans="1:10" ht="15">
      <c r="A115" s="512"/>
      <c r="B115" s="224" t="s">
        <v>405</v>
      </c>
      <c r="C115" s="249">
        <v>50</v>
      </c>
      <c r="D115" s="247">
        <v>1</v>
      </c>
      <c r="E115" s="277">
        <f aca="true" t="shared" si="4" ref="E115:E124">(D115/C115)*100</f>
        <v>2</v>
      </c>
      <c r="I115" s="1" t="s">
        <v>82</v>
      </c>
      <c r="J115" s="26"/>
    </row>
    <row r="116" spans="1:5" ht="15">
      <c r="A116" s="512"/>
      <c r="B116" s="226" t="s">
        <v>406</v>
      </c>
      <c r="C116" s="250">
        <v>50</v>
      </c>
      <c r="D116" s="221">
        <v>1</v>
      </c>
      <c r="E116" s="278">
        <f t="shared" si="4"/>
        <v>2</v>
      </c>
    </row>
    <row r="117" spans="1:5" ht="15">
      <c r="A117" s="512"/>
      <c r="B117" s="226" t="s">
        <v>407</v>
      </c>
      <c r="C117" s="251">
        <v>25</v>
      </c>
      <c r="D117" s="233">
        <v>1</v>
      </c>
      <c r="E117" s="279">
        <f t="shared" si="4"/>
        <v>4</v>
      </c>
    </row>
    <row r="118" spans="1:5" ht="15">
      <c r="A118" s="512"/>
      <c r="B118" s="226" t="s">
        <v>408</v>
      </c>
      <c r="C118" s="249">
        <v>10</v>
      </c>
      <c r="D118" s="234">
        <v>1</v>
      </c>
      <c r="E118" s="280">
        <f t="shared" si="4"/>
        <v>10</v>
      </c>
    </row>
    <row r="119" spans="1:5" ht="15">
      <c r="A119" s="512"/>
      <c r="B119" s="226" t="s">
        <v>409</v>
      </c>
      <c r="C119" s="250">
        <v>5</v>
      </c>
      <c r="D119" s="219">
        <v>1</v>
      </c>
      <c r="E119" s="278">
        <f t="shared" si="4"/>
        <v>20</v>
      </c>
    </row>
    <row r="120" spans="1:5" ht="15">
      <c r="A120" s="512"/>
      <c r="B120" s="226" t="s">
        <v>410</v>
      </c>
      <c r="C120" s="250">
        <v>50</v>
      </c>
      <c r="D120" s="219">
        <v>1</v>
      </c>
      <c r="E120" s="278">
        <f t="shared" si="4"/>
        <v>2</v>
      </c>
    </row>
    <row r="121" spans="1:5" ht="15">
      <c r="A121" s="512"/>
      <c r="B121" s="226" t="s">
        <v>411</v>
      </c>
      <c r="C121" s="250">
        <v>50</v>
      </c>
      <c r="D121" s="219">
        <v>1</v>
      </c>
      <c r="E121" s="278">
        <f t="shared" si="4"/>
        <v>2</v>
      </c>
    </row>
    <row r="122" spans="1:5" ht="15">
      <c r="A122" s="512"/>
      <c r="B122" s="513" t="s">
        <v>412</v>
      </c>
      <c r="C122" s="514"/>
      <c r="D122" s="514"/>
      <c r="E122" s="515"/>
    </row>
    <row r="123" spans="1:5" ht="15">
      <c r="A123" s="512"/>
      <c r="B123" s="246" t="s">
        <v>413</v>
      </c>
      <c r="C123" s="249">
        <v>750</v>
      </c>
      <c r="D123" s="274">
        <v>40</v>
      </c>
      <c r="E123" s="275">
        <f t="shared" si="4"/>
        <v>5.333333333333334</v>
      </c>
    </row>
    <row r="124" spans="1:5" ht="15">
      <c r="A124" s="512"/>
      <c r="B124" s="211" t="s">
        <v>414</v>
      </c>
      <c r="C124" s="250">
        <v>250</v>
      </c>
      <c r="D124" s="209">
        <v>1</v>
      </c>
      <c r="E124" s="88">
        <f t="shared" si="4"/>
        <v>0.4</v>
      </c>
    </row>
    <row r="125" spans="3:5" ht="15">
      <c r="C125" s="68"/>
      <c r="D125" s="68"/>
      <c r="E125" s="68"/>
    </row>
    <row r="126" ht="15.75" thickBot="1"/>
    <row r="127" spans="1:5" ht="15.75" thickBot="1">
      <c r="A127" s="507" t="s">
        <v>201</v>
      </c>
      <c r="B127" s="507" t="s">
        <v>192</v>
      </c>
      <c r="C127" s="508" t="s">
        <v>193</v>
      </c>
      <c r="D127" s="509" t="s">
        <v>440</v>
      </c>
      <c r="E127" s="509"/>
    </row>
    <row r="128" spans="1:5" ht="45.75" thickBot="1">
      <c r="A128" s="507"/>
      <c r="B128" s="507" t="s">
        <v>194</v>
      </c>
      <c r="C128" s="508" t="s">
        <v>195</v>
      </c>
      <c r="D128" s="127" t="s">
        <v>196</v>
      </c>
      <c r="E128" s="208" t="s">
        <v>137</v>
      </c>
    </row>
    <row r="129" spans="1:5" ht="15">
      <c r="A129" s="511" t="s">
        <v>421</v>
      </c>
      <c r="B129" s="224" t="s">
        <v>344</v>
      </c>
      <c r="C129" s="235">
        <v>30</v>
      </c>
      <c r="D129" s="232">
        <v>0.2</v>
      </c>
      <c r="E129" s="324">
        <f aca="true" t="shared" si="5" ref="E129:E141">(D129/C129)*100</f>
        <v>0.6666666666666667</v>
      </c>
    </row>
    <row r="130" spans="1:5" ht="15">
      <c r="A130" s="512"/>
      <c r="B130" s="226" t="s">
        <v>416</v>
      </c>
      <c r="C130" s="191">
        <v>50</v>
      </c>
      <c r="D130" s="219">
        <v>0.2</v>
      </c>
      <c r="E130" s="325">
        <f t="shared" si="5"/>
        <v>0.4</v>
      </c>
    </row>
    <row r="131" spans="1:5" ht="15">
      <c r="A131" s="512"/>
      <c r="B131" s="226" t="s">
        <v>345</v>
      </c>
      <c r="C131" s="191">
        <v>10</v>
      </c>
      <c r="D131" s="219">
        <v>0.2</v>
      </c>
      <c r="E131" s="325">
        <f t="shared" si="5"/>
        <v>2</v>
      </c>
    </row>
    <row r="132" spans="1:5" ht="15">
      <c r="A132" s="512"/>
      <c r="B132" s="226" t="s">
        <v>314</v>
      </c>
      <c r="C132" s="191">
        <v>15</v>
      </c>
      <c r="D132" s="219">
        <v>0.2</v>
      </c>
      <c r="E132" s="325">
        <f t="shared" si="5"/>
        <v>1.3333333333333335</v>
      </c>
    </row>
    <row r="133" spans="1:5" ht="15">
      <c r="A133" s="512"/>
      <c r="B133" s="226" t="s">
        <v>346</v>
      </c>
      <c r="C133" s="191">
        <v>250</v>
      </c>
      <c r="D133" s="219">
        <v>0.21</v>
      </c>
      <c r="E133" s="325">
        <f t="shared" si="5"/>
        <v>0.08399999999999999</v>
      </c>
    </row>
    <row r="134" spans="1:5" ht="15">
      <c r="A134" s="512"/>
      <c r="B134" s="226" t="s">
        <v>312</v>
      </c>
      <c r="C134" s="191">
        <v>800</v>
      </c>
      <c r="D134" s="219">
        <v>0.95</v>
      </c>
      <c r="E134" s="325">
        <f t="shared" si="5"/>
        <v>0.11875</v>
      </c>
    </row>
    <row r="135" spans="1:5" ht="15">
      <c r="A135" s="512"/>
      <c r="B135" s="226" t="s">
        <v>347</v>
      </c>
      <c r="C135" s="191">
        <v>15</v>
      </c>
      <c r="D135" s="219">
        <v>0.5</v>
      </c>
      <c r="E135" s="325">
        <f t="shared" si="5"/>
        <v>3.3333333333333335</v>
      </c>
    </row>
    <row r="136" spans="1:5" ht="15">
      <c r="A136" s="512"/>
      <c r="B136" s="226" t="s">
        <v>348</v>
      </c>
      <c r="C136" s="191">
        <v>5</v>
      </c>
      <c r="D136" s="220">
        <v>0.5</v>
      </c>
      <c r="E136" s="325">
        <f t="shared" si="5"/>
        <v>10</v>
      </c>
    </row>
    <row r="137" spans="1:5" ht="15">
      <c r="A137" s="512"/>
      <c r="B137" s="226" t="s">
        <v>349</v>
      </c>
      <c r="C137" s="191">
        <v>500</v>
      </c>
      <c r="D137" s="221">
        <v>0.5</v>
      </c>
      <c r="E137" s="325">
        <f t="shared" si="5"/>
        <v>0.1</v>
      </c>
    </row>
    <row r="138" spans="1:5" ht="15">
      <c r="A138" s="512"/>
      <c r="B138" s="226" t="s">
        <v>313</v>
      </c>
      <c r="C138" s="191">
        <v>1000</v>
      </c>
      <c r="D138" s="221">
        <v>1</v>
      </c>
      <c r="E138" s="325">
        <f t="shared" si="5"/>
        <v>0.1</v>
      </c>
    </row>
    <row r="139" spans="1:5" ht="15">
      <c r="A139" s="512"/>
      <c r="B139" s="226" t="s">
        <v>350</v>
      </c>
      <c r="C139" s="191">
        <v>600</v>
      </c>
      <c r="D139" s="221">
        <v>1</v>
      </c>
      <c r="E139" s="325">
        <f t="shared" si="5"/>
        <v>0.16666666666666669</v>
      </c>
    </row>
    <row r="140" spans="1:5" ht="15">
      <c r="A140" s="512"/>
      <c r="B140" s="226" t="s">
        <v>351</v>
      </c>
      <c r="C140" s="191">
        <v>15</v>
      </c>
      <c r="D140" s="221">
        <v>0.5</v>
      </c>
      <c r="E140" s="325">
        <f t="shared" si="5"/>
        <v>3.3333333333333335</v>
      </c>
    </row>
    <row r="141" spans="1:5" ht="15">
      <c r="A141" s="512"/>
      <c r="B141" s="228" t="s">
        <v>352</v>
      </c>
      <c r="C141" s="191">
        <v>350</v>
      </c>
      <c r="D141" s="221">
        <v>0.1</v>
      </c>
      <c r="E141" s="325">
        <f t="shared" si="5"/>
        <v>0.028571428571428574</v>
      </c>
    </row>
    <row r="142" spans="1:5" ht="15">
      <c r="A142" s="512"/>
      <c r="B142" s="229" t="s">
        <v>353</v>
      </c>
      <c r="C142" s="236">
        <v>10</v>
      </c>
      <c r="D142" s="233">
        <v>0.5</v>
      </c>
      <c r="E142" s="326">
        <f>(D142/C142)*100</f>
        <v>5</v>
      </c>
    </row>
    <row r="143" spans="1:5" ht="15">
      <c r="A143" s="512"/>
      <c r="B143" s="226" t="s">
        <v>354</v>
      </c>
      <c r="C143" s="237">
        <v>250</v>
      </c>
      <c r="D143" s="234">
        <v>1</v>
      </c>
      <c r="E143" s="327">
        <f>(D143/C143)*100</f>
        <v>0.4</v>
      </c>
    </row>
    <row r="144" spans="1:5" ht="15">
      <c r="A144" s="512"/>
      <c r="B144" s="226" t="s">
        <v>311</v>
      </c>
      <c r="C144" s="191">
        <v>1500</v>
      </c>
      <c r="D144" s="219">
        <v>24.55</v>
      </c>
      <c r="E144" s="325">
        <f>(D144/C144)*100</f>
        <v>1.6366666666666667</v>
      </c>
    </row>
    <row r="145" spans="1:5" ht="15">
      <c r="A145" s="512"/>
      <c r="B145" s="513" t="s">
        <v>359</v>
      </c>
      <c r="C145" s="514"/>
      <c r="D145" s="514"/>
      <c r="E145" s="515"/>
    </row>
    <row r="146" spans="1:5" ht="15">
      <c r="A146" s="512"/>
      <c r="B146" s="210" t="s">
        <v>355</v>
      </c>
      <c r="C146" s="217">
        <v>2</v>
      </c>
      <c r="D146" s="223">
        <v>0.1</v>
      </c>
      <c r="E146" s="218">
        <f aca="true" t="shared" si="6" ref="E146:E151">(D146/C146)*100</f>
        <v>5</v>
      </c>
    </row>
    <row r="147" spans="1:5" ht="15">
      <c r="A147" s="512"/>
      <c r="B147" s="26" t="s">
        <v>358</v>
      </c>
      <c r="C147" s="191">
        <v>50</v>
      </c>
      <c r="D147" s="219">
        <v>1</v>
      </c>
      <c r="E147" s="78">
        <f t="shared" si="6"/>
        <v>2</v>
      </c>
    </row>
    <row r="148" spans="1:5" ht="15">
      <c r="A148" s="512"/>
      <c r="B148" s="26" t="s">
        <v>356</v>
      </c>
      <c r="C148" s="191">
        <v>50</v>
      </c>
      <c r="D148" s="219">
        <v>1</v>
      </c>
      <c r="E148" s="78">
        <f t="shared" si="6"/>
        <v>2</v>
      </c>
    </row>
    <row r="149" spans="1:5" ht="15">
      <c r="A149" s="512"/>
      <c r="B149" s="26" t="s">
        <v>357</v>
      </c>
      <c r="C149" s="191">
        <v>50</v>
      </c>
      <c r="D149" s="219">
        <v>1</v>
      </c>
      <c r="E149" s="78">
        <f t="shared" si="6"/>
        <v>2</v>
      </c>
    </row>
    <row r="150" spans="1:5" ht="15">
      <c r="A150" s="512"/>
      <c r="B150" s="26" t="s">
        <v>360</v>
      </c>
      <c r="C150" s="191">
        <v>50</v>
      </c>
      <c r="D150" s="220">
        <v>1</v>
      </c>
      <c r="E150" s="78">
        <f t="shared" si="6"/>
        <v>2</v>
      </c>
    </row>
    <row r="151" spans="1:5" ht="15">
      <c r="A151" s="512"/>
      <c r="B151" s="26" t="s">
        <v>361</v>
      </c>
      <c r="C151" s="191">
        <v>100</v>
      </c>
      <c r="D151" s="221">
        <v>1</v>
      </c>
      <c r="E151" s="78">
        <f t="shared" si="6"/>
        <v>1</v>
      </c>
    </row>
    <row r="152" spans="1:5" ht="15">
      <c r="A152" s="512"/>
      <c r="B152" s="516" t="s">
        <v>362</v>
      </c>
      <c r="C152" s="517"/>
      <c r="D152" s="517"/>
      <c r="E152" s="518"/>
    </row>
    <row r="153" spans="1:5" ht="15">
      <c r="A153" s="512"/>
      <c r="B153" s="26" t="s">
        <v>363</v>
      </c>
      <c r="C153" s="191">
        <v>10</v>
      </c>
      <c r="D153" s="221">
        <v>0.1</v>
      </c>
      <c r="E153" s="78">
        <f aca="true" t="shared" si="7" ref="E153:E166">(D153/C153)*100</f>
        <v>1</v>
      </c>
    </row>
    <row r="154" spans="1:5" ht="15">
      <c r="A154" s="512"/>
      <c r="B154" s="26" t="s">
        <v>364</v>
      </c>
      <c r="C154" s="191">
        <v>10</v>
      </c>
      <c r="D154" s="221">
        <v>0.1</v>
      </c>
      <c r="E154" s="78">
        <f t="shared" si="7"/>
        <v>1</v>
      </c>
    </row>
    <row r="155" spans="1:5" ht="15">
      <c r="A155" s="512"/>
      <c r="B155" s="214" t="s">
        <v>365</v>
      </c>
      <c r="C155" s="241">
        <v>10</v>
      </c>
      <c r="D155" s="239">
        <v>0.1</v>
      </c>
      <c r="E155" s="199">
        <f t="shared" si="7"/>
        <v>1</v>
      </c>
    </row>
    <row r="156" spans="1:5" ht="15">
      <c r="A156" s="512"/>
      <c r="B156" s="212" t="s">
        <v>366</v>
      </c>
      <c r="C156" s="213">
        <v>10</v>
      </c>
      <c r="D156" s="240">
        <v>0.1</v>
      </c>
      <c r="E156" s="238">
        <f t="shared" si="7"/>
        <v>1</v>
      </c>
    </row>
    <row r="157" spans="1:5" ht="15">
      <c r="A157" s="512"/>
      <c r="B157" s="214" t="s">
        <v>417</v>
      </c>
      <c r="C157" s="237">
        <v>10</v>
      </c>
      <c r="D157" s="234">
        <v>0.1</v>
      </c>
      <c r="E157" s="218">
        <f t="shared" si="7"/>
        <v>1</v>
      </c>
    </row>
    <row r="158" spans="1:5" ht="15">
      <c r="A158" s="512"/>
      <c r="B158" s="214" t="s">
        <v>367</v>
      </c>
      <c r="C158" s="191">
        <v>50</v>
      </c>
      <c r="D158" s="219">
        <v>0.1</v>
      </c>
      <c r="E158" s="78">
        <f t="shared" si="7"/>
        <v>0.2</v>
      </c>
    </row>
    <row r="159" spans="1:5" ht="15">
      <c r="A159" s="512"/>
      <c r="B159" s="214" t="s">
        <v>368</v>
      </c>
      <c r="C159" s="191">
        <v>10</v>
      </c>
      <c r="D159" s="219">
        <v>0.1</v>
      </c>
      <c r="E159" s="78">
        <f t="shared" si="7"/>
        <v>1</v>
      </c>
    </row>
    <row r="160" spans="1:5" ht="15">
      <c r="A160" s="512"/>
      <c r="B160" s="214" t="s">
        <v>369</v>
      </c>
      <c r="C160" s="191">
        <v>10</v>
      </c>
      <c r="D160" s="219">
        <v>0.1</v>
      </c>
      <c r="E160" s="78">
        <f t="shared" si="7"/>
        <v>1</v>
      </c>
    </row>
    <row r="161" spans="1:5" ht="15">
      <c r="A161" s="512"/>
      <c r="B161" s="214" t="s">
        <v>370</v>
      </c>
      <c r="C161" s="191">
        <v>10</v>
      </c>
      <c r="D161" s="219">
        <v>0.1</v>
      </c>
      <c r="E161" s="78">
        <f t="shared" si="7"/>
        <v>1</v>
      </c>
    </row>
    <row r="162" spans="1:5" ht="15">
      <c r="A162" s="512"/>
      <c r="B162" s="214" t="s">
        <v>371</v>
      </c>
      <c r="C162" s="191">
        <v>10</v>
      </c>
      <c r="D162" s="219">
        <v>0.1</v>
      </c>
      <c r="E162" s="78">
        <f t="shared" si="7"/>
        <v>1</v>
      </c>
    </row>
    <row r="163" spans="1:5" ht="15">
      <c r="A163" s="512"/>
      <c r="B163" s="214" t="s">
        <v>372</v>
      </c>
      <c r="C163" s="191">
        <v>10</v>
      </c>
      <c r="D163" s="219">
        <v>0.1</v>
      </c>
      <c r="E163" s="78">
        <f t="shared" si="7"/>
        <v>1</v>
      </c>
    </row>
    <row r="164" spans="1:5" ht="15">
      <c r="A164" s="512"/>
      <c r="B164" s="214" t="s">
        <v>373</v>
      </c>
      <c r="C164" s="191">
        <v>5</v>
      </c>
      <c r="D164" s="220">
        <v>0.1</v>
      </c>
      <c r="E164" s="78">
        <f t="shared" si="7"/>
        <v>2</v>
      </c>
    </row>
    <row r="165" spans="1:5" ht="15">
      <c r="A165" s="512"/>
      <c r="B165" s="214" t="s">
        <v>374</v>
      </c>
      <c r="C165" s="191">
        <v>50</v>
      </c>
      <c r="D165" s="221">
        <v>0.1</v>
      </c>
      <c r="E165" s="78">
        <f t="shared" si="7"/>
        <v>0.2</v>
      </c>
    </row>
    <row r="166" spans="1:5" ht="15">
      <c r="A166" s="512"/>
      <c r="B166" s="214" t="s">
        <v>375</v>
      </c>
      <c r="C166" s="191">
        <v>100</v>
      </c>
      <c r="D166" s="221">
        <v>1</v>
      </c>
      <c r="E166" s="78">
        <f t="shared" si="7"/>
        <v>1</v>
      </c>
    </row>
    <row r="167" spans="1:5" ht="15">
      <c r="A167" s="512"/>
      <c r="B167" s="519" t="s">
        <v>376</v>
      </c>
      <c r="C167" s="520"/>
      <c r="D167" s="520"/>
      <c r="E167" s="521"/>
    </row>
    <row r="168" spans="1:5" ht="15">
      <c r="A168" s="512"/>
      <c r="B168" s="214" t="s">
        <v>377</v>
      </c>
      <c r="C168" s="250">
        <v>25</v>
      </c>
      <c r="D168" s="221">
        <v>1</v>
      </c>
      <c r="E168" s="78">
        <f aca="true" t="shared" si="8" ref="E168:E173">(D168/C168)*100</f>
        <v>4</v>
      </c>
    </row>
    <row r="169" spans="1:5" ht="15">
      <c r="A169" s="512"/>
      <c r="B169" s="214" t="s">
        <v>378</v>
      </c>
      <c r="C169" s="250">
        <v>60</v>
      </c>
      <c r="D169" s="221">
        <v>1</v>
      </c>
      <c r="E169" s="281">
        <f t="shared" si="8"/>
        <v>1.6666666666666667</v>
      </c>
    </row>
    <row r="170" spans="1:5" ht="15">
      <c r="A170" s="512"/>
      <c r="B170" s="214" t="s">
        <v>379</v>
      </c>
      <c r="C170" s="250">
        <v>25</v>
      </c>
      <c r="D170" s="221">
        <v>1</v>
      </c>
      <c r="E170" s="78">
        <f t="shared" si="8"/>
        <v>4</v>
      </c>
    </row>
    <row r="171" spans="1:5" ht="15">
      <c r="A171" s="512"/>
      <c r="B171" s="214" t="s">
        <v>380</v>
      </c>
      <c r="C171" s="251">
        <v>50</v>
      </c>
      <c r="D171" s="221">
        <v>1</v>
      </c>
      <c r="E171" s="78">
        <f t="shared" si="8"/>
        <v>2</v>
      </c>
    </row>
    <row r="172" spans="1:5" ht="15">
      <c r="A172" s="512"/>
      <c r="B172" s="214" t="s">
        <v>381</v>
      </c>
      <c r="C172" s="254">
        <v>5</v>
      </c>
      <c r="D172" s="221">
        <v>1</v>
      </c>
      <c r="E172" s="78">
        <f t="shared" si="8"/>
        <v>20</v>
      </c>
    </row>
    <row r="173" spans="1:5" ht="15">
      <c r="A173" s="512"/>
      <c r="B173" s="214" t="s">
        <v>382</v>
      </c>
      <c r="C173" s="250">
        <v>5</v>
      </c>
      <c r="D173" s="221">
        <v>1</v>
      </c>
      <c r="E173" s="78">
        <f t="shared" si="8"/>
        <v>20</v>
      </c>
    </row>
    <row r="174" spans="1:5" ht="15">
      <c r="A174" s="512"/>
      <c r="B174" s="522" t="s">
        <v>383</v>
      </c>
      <c r="C174" s="522"/>
      <c r="D174" s="522"/>
      <c r="E174" s="523"/>
    </row>
    <row r="175" spans="1:5" ht="15">
      <c r="A175" s="512"/>
      <c r="B175" s="214" t="s">
        <v>384</v>
      </c>
      <c r="C175" s="250">
        <v>0.1</v>
      </c>
      <c r="D175" s="221">
        <v>1</v>
      </c>
      <c r="E175" s="78">
        <f>(D175/C175)*100</f>
        <v>1000</v>
      </c>
    </row>
    <row r="176" spans="1:5" ht="15">
      <c r="A176" s="512"/>
      <c r="B176" s="214" t="s">
        <v>385</v>
      </c>
      <c r="C176" s="250">
        <v>10</v>
      </c>
      <c r="D176" s="221">
        <v>1</v>
      </c>
      <c r="E176" s="78">
        <f>(D176/C176)*100</f>
        <v>10</v>
      </c>
    </row>
    <row r="177" spans="1:5" ht="15">
      <c r="A177" s="512"/>
      <c r="B177" s="214" t="s">
        <v>386</v>
      </c>
      <c r="C177" s="250">
        <v>10</v>
      </c>
      <c r="D177" s="221">
        <v>1</v>
      </c>
      <c r="E177" s="78">
        <f>(D177/C177)*100</f>
        <v>10</v>
      </c>
    </row>
    <row r="178" spans="1:5" ht="15">
      <c r="A178" s="512"/>
      <c r="B178" s="214" t="s">
        <v>418</v>
      </c>
      <c r="C178" s="250">
        <v>10</v>
      </c>
      <c r="D178" s="221">
        <v>1</v>
      </c>
      <c r="E178" s="78">
        <f>(D178/C178)*100</f>
        <v>10</v>
      </c>
    </row>
    <row r="179" spans="1:5" ht="15">
      <c r="A179" s="512"/>
      <c r="B179" s="522" t="s">
        <v>387</v>
      </c>
      <c r="C179" s="522"/>
      <c r="D179" s="522"/>
      <c r="E179" s="523"/>
    </row>
    <row r="180" spans="1:5" ht="15">
      <c r="A180" s="512"/>
      <c r="B180" s="214" t="s">
        <v>388</v>
      </c>
      <c r="C180" s="250">
        <v>5</v>
      </c>
      <c r="D180" s="221">
        <v>1</v>
      </c>
      <c r="E180" s="78">
        <f aca="true" t="shared" si="9" ref="E180:E187">(D180/C180)*100</f>
        <v>20</v>
      </c>
    </row>
    <row r="181" spans="1:5" ht="15">
      <c r="A181" s="512"/>
      <c r="B181" s="214" t="s">
        <v>389</v>
      </c>
      <c r="C181" s="250">
        <v>5</v>
      </c>
      <c r="D181" s="221">
        <v>1</v>
      </c>
      <c r="E181" s="78">
        <f t="shared" si="9"/>
        <v>20</v>
      </c>
    </row>
    <row r="182" spans="1:5" ht="15">
      <c r="A182" s="512"/>
      <c r="B182" s="211" t="s">
        <v>390</v>
      </c>
      <c r="C182" s="252">
        <v>0.1</v>
      </c>
      <c r="D182" s="221">
        <v>1</v>
      </c>
      <c r="E182" s="78">
        <f t="shared" si="9"/>
        <v>1000</v>
      </c>
    </row>
    <row r="183" spans="1:5" ht="15">
      <c r="A183" s="512"/>
      <c r="B183" s="224" t="s">
        <v>391</v>
      </c>
      <c r="C183" s="249">
        <v>5</v>
      </c>
      <c r="D183" s="221">
        <v>1</v>
      </c>
      <c r="E183" s="219">
        <f t="shared" si="9"/>
        <v>20</v>
      </c>
    </row>
    <row r="184" spans="1:5" ht="15">
      <c r="A184" s="512"/>
      <c r="B184" s="226" t="s">
        <v>392</v>
      </c>
      <c r="C184" s="250">
        <v>1</v>
      </c>
      <c r="D184" s="221">
        <v>1</v>
      </c>
      <c r="E184" s="219">
        <f t="shared" si="9"/>
        <v>100</v>
      </c>
    </row>
    <row r="185" spans="1:5" ht="15">
      <c r="A185" s="512"/>
      <c r="B185" s="226" t="s">
        <v>393</v>
      </c>
      <c r="C185" s="251">
        <v>10</v>
      </c>
      <c r="D185" s="221">
        <v>1</v>
      </c>
      <c r="E185" s="219">
        <f t="shared" si="9"/>
        <v>10</v>
      </c>
    </row>
    <row r="186" spans="1:5" ht="15">
      <c r="A186" s="512"/>
      <c r="B186" s="228" t="s">
        <v>394</v>
      </c>
      <c r="C186" s="253">
        <v>20</v>
      </c>
      <c r="D186" s="221">
        <v>1</v>
      </c>
      <c r="E186" s="219">
        <f t="shared" si="9"/>
        <v>5</v>
      </c>
    </row>
    <row r="187" spans="1:5" ht="15">
      <c r="A187" s="512"/>
      <c r="B187" s="215" t="s">
        <v>395</v>
      </c>
      <c r="C187" s="254">
        <v>5</v>
      </c>
      <c r="D187" s="221">
        <v>1</v>
      </c>
      <c r="E187" s="219">
        <f t="shared" si="9"/>
        <v>20</v>
      </c>
    </row>
    <row r="188" spans="1:5" ht="15">
      <c r="A188" s="512"/>
      <c r="B188" s="522" t="s">
        <v>396</v>
      </c>
      <c r="C188" s="522"/>
      <c r="D188" s="522"/>
      <c r="E188" s="523"/>
    </row>
    <row r="189" spans="1:5" ht="15">
      <c r="A189" s="512"/>
      <c r="B189" s="214" t="s">
        <v>397</v>
      </c>
      <c r="C189" s="250">
        <v>30</v>
      </c>
      <c r="D189" s="221">
        <v>1</v>
      </c>
      <c r="E189" s="281">
        <f aca="true" t="shared" si="10" ref="E189:E195">(D189/C189)*100</f>
        <v>3.3333333333333335</v>
      </c>
    </row>
    <row r="190" spans="1:5" ht="15">
      <c r="A190" s="512"/>
      <c r="B190" s="214" t="s">
        <v>398</v>
      </c>
      <c r="C190" s="250">
        <v>15</v>
      </c>
      <c r="D190" s="221">
        <v>1</v>
      </c>
      <c r="E190" s="281">
        <f t="shared" si="10"/>
        <v>6.666666666666667</v>
      </c>
    </row>
    <row r="191" spans="1:5" ht="15">
      <c r="A191" s="512"/>
      <c r="B191" s="214" t="s">
        <v>399</v>
      </c>
      <c r="C191" s="250">
        <v>50</v>
      </c>
      <c r="D191" s="221">
        <v>1</v>
      </c>
      <c r="E191" s="281">
        <f t="shared" si="10"/>
        <v>2</v>
      </c>
    </row>
    <row r="192" spans="1:5" ht="15">
      <c r="A192" s="512"/>
      <c r="B192" s="214" t="s">
        <v>400</v>
      </c>
      <c r="C192" s="250">
        <v>5</v>
      </c>
      <c r="D192" s="221">
        <v>1</v>
      </c>
      <c r="E192" s="281">
        <f t="shared" si="10"/>
        <v>20</v>
      </c>
    </row>
    <row r="193" spans="1:5" ht="15">
      <c r="A193" s="512"/>
      <c r="B193" s="214" t="s">
        <v>401</v>
      </c>
      <c r="C193" s="250">
        <v>15</v>
      </c>
      <c r="D193" s="221">
        <v>1</v>
      </c>
      <c r="E193" s="281">
        <f t="shared" si="10"/>
        <v>6.666666666666667</v>
      </c>
    </row>
    <row r="194" spans="1:5" ht="15">
      <c r="A194" s="512"/>
      <c r="B194" s="214" t="s">
        <v>402</v>
      </c>
      <c r="C194" s="250">
        <v>10</v>
      </c>
      <c r="D194" s="221">
        <v>1</v>
      </c>
      <c r="E194" s="281">
        <f t="shared" si="10"/>
        <v>10</v>
      </c>
    </row>
    <row r="195" spans="1:5" ht="15">
      <c r="A195" s="512"/>
      <c r="B195" s="214" t="s">
        <v>403</v>
      </c>
      <c r="C195" s="250">
        <v>10</v>
      </c>
      <c r="D195" s="221">
        <v>1</v>
      </c>
      <c r="E195" s="281">
        <f t="shared" si="10"/>
        <v>10</v>
      </c>
    </row>
    <row r="196" spans="1:5" ht="15">
      <c r="A196" s="512"/>
      <c r="B196" s="526" t="s">
        <v>404</v>
      </c>
      <c r="C196" s="526"/>
      <c r="D196" s="526"/>
      <c r="E196" s="527"/>
    </row>
    <row r="197" spans="1:5" ht="15">
      <c r="A197" s="512"/>
      <c r="B197" s="224" t="s">
        <v>405</v>
      </c>
      <c r="C197" s="249">
        <v>50</v>
      </c>
      <c r="D197" s="221">
        <v>1</v>
      </c>
      <c r="E197" s="225">
        <f aca="true" t="shared" si="11" ref="E197:E203">(D197/C197)*100</f>
        <v>2</v>
      </c>
    </row>
    <row r="198" spans="1:5" ht="15">
      <c r="A198" s="512"/>
      <c r="B198" s="226" t="s">
        <v>406</v>
      </c>
      <c r="C198" s="250">
        <v>50</v>
      </c>
      <c r="D198" s="221">
        <v>1</v>
      </c>
      <c r="E198" s="227">
        <f t="shared" si="11"/>
        <v>2</v>
      </c>
    </row>
    <row r="199" spans="1:5" ht="15">
      <c r="A199" s="512"/>
      <c r="B199" s="226" t="s">
        <v>407</v>
      </c>
      <c r="C199" s="251">
        <v>25</v>
      </c>
      <c r="D199" s="221">
        <v>1</v>
      </c>
      <c r="E199" s="230">
        <f t="shared" si="11"/>
        <v>4</v>
      </c>
    </row>
    <row r="200" spans="1:5" ht="15">
      <c r="A200" s="512"/>
      <c r="B200" s="226" t="s">
        <v>408</v>
      </c>
      <c r="C200" s="249">
        <v>10</v>
      </c>
      <c r="D200" s="221">
        <v>1</v>
      </c>
      <c r="E200" s="231">
        <f t="shared" si="11"/>
        <v>10</v>
      </c>
    </row>
    <row r="201" spans="1:5" ht="15">
      <c r="A201" s="512"/>
      <c r="B201" s="226" t="s">
        <v>409</v>
      </c>
      <c r="C201" s="250">
        <v>5</v>
      </c>
      <c r="D201" s="221">
        <v>1</v>
      </c>
      <c r="E201" s="227">
        <f t="shared" si="11"/>
        <v>20</v>
      </c>
    </row>
    <row r="202" spans="1:5" ht="15">
      <c r="A202" s="512"/>
      <c r="B202" s="226" t="s">
        <v>410</v>
      </c>
      <c r="C202" s="250">
        <v>50</v>
      </c>
      <c r="D202" s="221">
        <v>1</v>
      </c>
      <c r="E202" s="227">
        <f t="shared" si="11"/>
        <v>2</v>
      </c>
    </row>
    <row r="203" spans="1:5" ht="15">
      <c r="A203" s="512"/>
      <c r="B203" s="226" t="s">
        <v>411</v>
      </c>
      <c r="C203" s="250">
        <v>50</v>
      </c>
      <c r="D203" s="221">
        <v>1</v>
      </c>
      <c r="E203" s="227">
        <f t="shared" si="11"/>
        <v>2</v>
      </c>
    </row>
    <row r="204" spans="1:5" ht="15">
      <c r="A204" s="512"/>
      <c r="B204" s="513" t="s">
        <v>412</v>
      </c>
      <c r="C204" s="514"/>
      <c r="D204" s="514"/>
      <c r="E204" s="515"/>
    </row>
    <row r="205" spans="1:5" ht="15">
      <c r="A205" s="512"/>
      <c r="B205" s="246" t="s">
        <v>413</v>
      </c>
      <c r="C205" s="235">
        <v>750</v>
      </c>
      <c r="D205" s="234">
        <v>44</v>
      </c>
      <c r="E205" s="303">
        <f>(D205/C205)*100</f>
        <v>5.866666666666666</v>
      </c>
    </row>
    <row r="206" spans="1:5" ht="15">
      <c r="A206" s="512"/>
      <c r="B206" s="211" t="s">
        <v>414</v>
      </c>
      <c r="C206" s="191">
        <v>250</v>
      </c>
      <c r="D206" s="219">
        <v>1</v>
      </c>
      <c r="E206" s="78">
        <f>(D206/C206)*100</f>
        <v>0.4</v>
      </c>
    </row>
    <row r="207" ht="15.75" thickBot="1"/>
    <row r="208" spans="1:5" ht="15.75" thickBot="1">
      <c r="A208" s="507" t="s">
        <v>201</v>
      </c>
      <c r="B208" s="507" t="s">
        <v>192</v>
      </c>
      <c r="C208" s="508" t="s">
        <v>193</v>
      </c>
      <c r="D208" s="509" t="s">
        <v>441</v>
      </c>
      <c r="E208" s="509"/>
    </row>
    <row r="209" spans="1:5" ht="45.75" thickBot="1">
      <c r="A209" s="507"/>
      <c r="B209" s="507" t="s">
        <v>194</v>
      </c>
      <c r="C209" s="508" t="s">
        <v>195</v>
      </c>
      <c r="D209" s="127" t="s">
        <v>196</v>
      </c>
      <c r="E209" s="208" t="s">
        <v>137</v>
      </c>
    </row>
    <row r="210" spans="1:5" ht="15">
      <c r="A210" s="511" t="s">
        <v>422</v>
      </c>
      <c r="B210" s="224" t="s">
        <v>344</v>
      </c>
      <c r="C210" s="249">
        <v>30</v>
      </c>
      <c r="D210" s="282">
        <v>0.4</v>
      </c>
      <c r="E210" s="283">
        <f aca="true" t="shared" si="12" ref="E210:E222">(D210/C210)*100</f>
        <v>1.3333333333333335</v>
      </c>
    </row>
    <row r="211" spans="1:5" ht="15">
      <c r="A211" s="512"/>
      <c r="B211" s="226" t="s">
        <v>416</v>
      </c>
      <c r="C211" s="250">
        <v>50</v>
      </c>
      <c r="D211" s="209">
        <v>0.2</v>
      </c>
      <c r="E211" s="284">
        <f t="shared" si="12"/>
        <v>0.4</v>
      </c>
    </row>
    <row r="212" spans="1:5" ht="15">
      <c r="A212" s="512"/>
      <c r="B212" s="226" t="s">
        <v>345</v>
      </c>
      <c r="C212" s="250">
        <v>10</v>
      </c>
      <c r="D212" s="209">
        <v>0.5</v>
      </c>
      <c r="E212" s="284">
        <f t="shared" si="12"/>
        <v>5</v>
      </c>
    </row>
    <row r="213" spans="1:5" ht="15">
      <c r="A213" s="512"/>
      <c r="B213" s="226" t="s">
        <v>314</v>
      </c>
      <c r="C213" s="250">
        <v>15</v>
      </c>
      <c r="D213" s="209">
        <v>1.64</v>
      </c>
      <c r="E213" s="284">
        <f t="shared" si="12"/>
        <v>10.933333333333332</v>
      </c>
    </row>
    <row r="214" spans="1:5" ht="15">
      <c r="A214" s="512"/>
      <c r="B214" s="226" t="s">
        <v>346</v>
      </c>
      <c r="C214" s="250">
        <v>250</v>
      </c>
      <c r="D214" s="209">
        <v>1.81</v>
      </c>
      <c r="E214" s="284">
        <f t="shared" si="12"/>
        <v>0.724</v>
      </c>
    </row>
    <row r="215" spans="1:5" ht="15">
      <c r="A215" s="512"/>
      <c r="B215" s="226" t="s">
        <v>312</v>
      </c>
      <c r="C215" s="250">
        <v>800</v>
      </c>
      <c r="D215" s="209">
        <v>5.13</v>
      </c>
      <c r="E215" s="284">
        <f t="shared" si="12"/>
        <v>0.64125</v>
      </c>
    </row>
    <row r="216" spans="1:5" ht="15">
      <c r="A216" s="512"/>
      <c r="B216" s="226" t="s">
        <v>347</v>
      </c>
      <c r="C216" s="250">
        <v>15</v>
      </c>
      <c r="D216" s="209">
        <v>0.5</v>
      </c>
      <c r="E216" s="284">
        <f t="shared" si="12"/>
        <v>3.3333333333333335</v>
      </c>
    </row>
    <row r="217" spans="1:5" ht="15">
      <c r="A217" s="512"/>
      <c r="B217" s="226" t="s">
        <v>348</v>
      </c>
      <c r="C217" s="250">
        <v>5</v>
      </c>
      <c r="D217" s="209">
        <v>0.5</v>
      </c>
      <c r="E217" s="284">
        <f t="shared" si="12"/>
        <v>10</v>
      </c>
    </row>
    <row r="218" spans="1:5" ht="15">
      <c r="A218" s="512"/>
      <c r="B218" s="226" t="s">
        <v>349</v>
      </c>
      <c r="C218" s="250">
        <v>500</v>
      </c>
      <c r="D218" s="259">
        <v>0.5</v>
      </c>
      <c r="E218" s="284">
        <f t="shared" si="12"/>
        <v>0.1</v>
      </c>
    </row>
    <row r="219" spans="1:5" ht="15">
      <c r="A219" s="512"/>
      <c r="B219" s="226" t="s">
        <v>313</v>
      </c>
      <c r="C219" s="250">
        <v>1000</v>
      </c>
      <c r="D219" s="259">
        <v>4.45</v>
      </c>
      <c r="E219" s="284">
        <f t="shared" si="12"/>
        <v>0.445</v>
      </c>
    </row>
    <row r="220" spans="1:5" ht="15">
      <c r="A220" s="512"/>
      <c r="B220" s="226" t="s">
        <v>350</v>
      </c>
      <c r="C220" s="250">
        <v>600</v>
      </c>
      <c r="D220" s="259">
        <v>3.6</v>
      </c>
      <c r="E220" s="284">
        <f t="shared" si="12"/>
        <v>0.6</v>
      </c>
    </row>
    <row r="221" spans="1:5" ht="15">
      <c r="A221" s="512"/>
      <c r="B221" s="226" t="s">
        <v>351</v>
      </c>
      <c r="C221" s="250">
        <v>15</v>
      </c>
      <c r="D221" s="259">
        <v>0.5</v>
      </c>
      <c r="E221" s="284">
        <f t="shared" si="12"/>
        <v>3.3333333333333335</v>
      </c>
    </row>
    <row r="222" spans="1:5" ht="15">
      <c r="A222" s="512"/>
      <c r="B222" s="228" t="s">
        <v>352</v>
      </c>
      <c r="C222" s="250">
        <v>350</v>
      </c>
      <c r="D222" s="259">
        <v>0.1</v>
      </c>
      <c r="E222" s="284">
        <f t="shared" si="12"/>
        <v>0.028571428571428574</v>
      </c>
    </row>
    <row r="223" spans="1:5" ht="15">
      <c r="A223" s="512"/>
      <c r="B223" s="229" t="s">
        <v>353</v>
      </c>
      <c r="C223" s="251">
        <v>10</v>
      </c>
      <c r="D223" s="262">
        <v>0.5</v>
      </c>
      <c r="E223" s="285">
        <f>(D223/C223)*100</f>
        <v>5</v>
      </c>
    </row>
    <row r="224" spans="1:5" ht="15">
      <c r="A224" s="512"/>
      <c r="B224" s="226" t="s">
        <v>354</v>
      </c>
      <c r="C224" s="254">
        <v>250</v>
      </c>
      <c r="D224" s="274">
        <v>9.6</v>
      </c>
      <c r="E224" s="286">
        <f>(D224/C224)*100</f>
        <v>3.84</v>
      </c>
    </row>
    <row r="225" spans="1:5" ht="15">
      <c r="A225" s="512"/>
      <c r="B225" s="226" t="s">
        <v>311</v>
      </c>
      <c r="C225" s="250">
        <v>1500</v>
      </c>
      <c r="D225" s="209">
        <v>55.51</v>
      </c>
      <c r="E225" s="284">
        <f>(D225/C225)*100</f>
        <v>3.7006666666666668</v>
      </c>
    </row>
    <row r="226" spans="1:5" ht="15">
      <c r="A226" s="512"/>
      <c r="B226" s="513" t="s">
        <v>359</v>
      </c>
      <c r="C226" s="514"/>
      <c r="D226" s="514"/>
      <c r="E226" s="515"/>
    </row>
    <row r="227" spans="1:5" ht="15">
      <c r="A227" s="512"/>
      <c r="B227" s="210" t="s">
        <v>355</v>
      </c>
      <c r="C227" s="267">
        <v>2</v>
      </c>
      <c r="D227" s="268">
        <v>0.1</v>
      </c>
      <c r="E227" s="269">
        <f aca="true" t="shared" si="13" ref="E227:E232">(D227/C227)*100</f>
        <v>5</v>
      </c>
    </row>
    <row r="228" spans="1:5" ht="15">
      <c r="A228" s="512"/>
      <c r="B228" s="26" t="s">
        <v>358</v>
      </c>
      <c r="C228" s="250">
        <v>50</v>
      </c>
      <c r="D228" s="209">
        <v>1</v>
      </c>
      <c r="E228" s="88">
        <f t="shared" si="13"/>
        <v>2</v>
      </c>
    </row>
    <row r="229" spans="1:5" ht="15">
      <c r="A229" s="512"/>
      <c r="B229" s="26" t="s">
        <v>356</v>
      </c>
      <c r="C229" s="250">
        <v>50</v>
      </c>
      <c r="D229" s="209">
        <v>1</v>
      </c>
      <c r="E229" s="88">
        <f t="shared" si="13"/>
        <v>2</v>
      </c>
    </row>
    <row r="230" spans="1:5" ht="15">
      <c r="A230" s="512"/>
      <c r="B230" s="26" t="s">
        <v>357</v>
      </c>
      <c r="C230" s="250">
        <v>50</v>
      </c>
      <c r="D230" s="209">
        <v>1</v>
      </c>
      <c r="E230" s="88">
        <f t="shared" si="13"/>
        <v>2</v>
      </c>
    </row>
    <row r="231" spans="1:5" ht="15">
      <c r="A231" s="512"/>
      <c r="B231" s="26" t="s">
        <v>360</v>
      </c>
      <c r="C231" s="250">
        <v>50</v>
      </c>
      <c r="D231" s="209">
        <v>1</v>
      </c>
      <c r="E231" s="88">
        <f t="shared" si="13"/>
        <v>2</v>
      </c>
    </row>
    <row r="232" spans="1:5" ht="15">
      <c r="A232" s="512"/>
      <c r="B232" s="26" t="s">
        <v>361</v>
      </c>
      <c r="C232" s="250">
        <v>100</v>
      </c>
      <c r="D232" s="259">
        <v>1</v>
      </c>
      <c r="E232" s="88">
        <f t="shared" si="13"/>
        <v>1</v>
      </c>
    </row>
    <row r="233" spans="1:5" ht="15">
      <c r="A233" s="512"/>
      <c r="B233" s="516" t="s">
        <v>362</v>
      </c>
      <c r="C233" s="517"/>
      <c r="D233" s="517"/>
      <c r="E233" s="518"/>
    </row>
    <row r="234" spans="1:5" ht="15">
      <c r="A234" s="512"/>
      <c r="B234" s="26" t="s">
        <v>363</v>
      </c>
      <c r="C234" s="250">
        <v>10</v>
      </c>
      <c r="D234" s="259">
        <v>0.1</v>
      </c>
      <c r="E234" s="88">
        <f aca="true" t="shared" si="14" ref="E234:E247">(D234/C234)*100</f>
        <v>1</v>
      </c>
    </row>
    <row r="235" spans="1:5" ht="15">
      <c r="A235" s="512"/>
      <c r="B235" s="26" t="s">
        <v>364</v>
      </c>
      <c r="C235" s="250">
        <v>10</v>
      </c>
      <c r="D235" s="259">
        <v>0.1</v>
      </c>
      <c r="E235" s="88">
        <f t="shared" si="14"/>
        <v>1</v>
      </c>
    </row>
    <row r="236" spans="1:5" ht="15">
      <c r="A236" s="512"/>
      <c r="B236" s="214" t="s">
        <v>365</v>
      </c>
      <c r="C236" s="252">
        <v>10</v>
      </c>
      <c r="D236" s="270">
        <v>0.1</v>
      </c>
      <c r="E236" s="271">
        <f t="shared" si="14"/>
        <v>1</v>
      </c>
    </row>
    <row r="237" spans="1:5" ht="15">
      <c r="A237" s="512"/>
      <c r="B237" s="212" t="s">
        <v>366</v>
      </c>
      <c r="C237" s="216">
        <v>10</v>
      </c>
      <c r="D237" s="272">
        <v>0.1</v>
      </c>
      <c r="E237" s="273">
        <f t="shared" si="14"/>
        <v>1</v>
      </c>
    </row>
    <row r="238" spans="1:5" ht="15">
      <c r="A238" s="512"/>
      <c r="B238" s="214" t="s">
        <v>417</v>
      </c>
      <c r="C238" s="254">
        <v>10</v>
      </c>
      <c r="D238" s="274">
        <v>0.1</v>
      </c>
      <c r="E238" s="269">
        <f t="shared" si="14"/>
        <v>1</v>
      </c>
    </row>
    <row r="239" spans="1:5" ht="15">
      <c r="A239" s="512"/>
      <c r="B239" s="214" t="s">
        <v>367</v>
      </c>
      <c r="C239" s="250">
        <v>50</v>
      </c>
      <c r="D239" s="209">
        <v>0.1</v>
      </c>
      <c r="E239" s="88">
        <f t="shared" si="14"/>
        <v>0.2</v>
      </c>
    </row>
    <row r="240" spans="1:5" ht="15">
      <c r="A240" s="512"/>
      <c r="B240" s="214" t="s">
        <v>368</v>
      </c>
      <c r="C240" s="250">
        <v>10</v>
      </c>
      <c r="D240" s="209">
        <v>0.1</v>
      </c>
      <c r="E240" s="88">
        <f t="shared" si="14"/>
        <v>1</v>
      </c>
    </row>
    <row r="241" spans="1:5" ht="15">
      <c r="A241" s="512"/>
      <c r="B241" s="214" t="s">
        <v>369</v>
      </c>
      <c r="C241" s="250">
        <v>10</v>
      </c>
      <c r="D241" s="209">
        <v>0.1</v>
      </c>
      <c r="E241" s="88">
        <f t="shared" si="14"/>
        <v>1</v>
      </c>
    </row>
    <row r="242" spans="1:5" ht="15">
      <c r="A242" s="512"/>
      <c r="B242" s="214" t="s">
        <v>370</v>
      </c>
      <c r="C242" s="250">
        <v>10</v>
      </c>
      <c r="D242" s="209">
        <v>0.1</v>
      </c>
      <c r="E242" s="88">
        <f t="shared" si="14"/>
        <v>1</v>
      </c>
    </row>
    <row r="243" spans="1:5" ht="15">
      <c r="A243" s="512"/>
      <c r="B243" s="214" t="s">
        <v>371</v>
      </c>
      <c r="C243" s="250">
        <v>10</v>
      </c>
      <c r="D243" s="209">
        <v>0.1</v>
      </c>
      <c r="E243" s="88">
        <f t="shared" si="14"/>
        <v>1</v>
      </c>
    </row>
    <row r="244" spans="1:5" ht="15">
      <c r="A244" s="512"/>
      <c r="B244" s="214" t="s">
        <v>372</v>
      </c>
      <c r="C244" s="250">
        <v>10</v>
      </c>
      <c r="D244" s="209">
        <v>0.1</v>
      </c>
      <c r="E244" s="88">
        <f t="shared" si="14"/>
        <v>1</v>
      </c>
    </row>
    <row r="245" spans="1:5" ht="15">
      <c r="A245" s="512"/>
      <c r="B245" s="214" t="s">
        <v>373</v>
      </c>
      <c r="C245" s="250">
        <v>5</v>
      </c>
      <c r="D245" s="209">
        <v>0.1</v>
      </c>
      <c r="E245" s="88">
        <f t="shared" si="14"/>
        <v>2</v>
      </c>
    </row>
    <row r="246" spans="1:5" ht="15">
      <c r="A246" s="512"/>
      <c r="B246" s="214" t="s">
        <v>374</v>
      </c>
      <c r="C246" s="250">
        <v>50</v>
      </c>
      <c r="D246" s="259">
        <v>0.1</v>
      </c>
      <c r="E246" s="88">
        <f t="shared" si="14"/>
        <v>0.2</v>
      </c>
    </row>
    <row r="247" spans="1:5" ht="15">
      <c r="A247" s="512"/>
      <c r="B247" s="214" t="s">
        <v>375</v>
      </c>
      <c r="C247" s="250">
        <v>100</v>
      </c>
      <c r="D247" s="259">
        <v>1</v>
      </c>
      <c r="E247" s="88">
        <f t="shared" si="14"/>
        <v>1</v>
      </c>
    </row>
    <row r="248" spans="1:5" ht="15">
      <c r="A248" s="512"/>
      <c r="B248" s="519" t="s">
        <v>376</v>
      </c>
      <c r="C248" s="520"/>
      <c r="D248" s="520"/>
      <c r="E248" s="521"/>
    </row>
    <row r="249" spans="1:5" ht="15">
      <c r="A249" s="512"/>
      <c r="B249" s="214" t="s">
        <v>377</v>
      </c>
      <c r="C249" s="250">
        <v>25</v>
      </c>
      <c r="D249" s="259">
        <v>1</v>
      </c>
      <c r="E249" s="88">
        <f aca="true" t="shared" si="15" ref="E249:E254">(D249/C249)*100</f>
        <v>4</v>
      </c>
    </row>
    <row r="250" spans="1:5" ht="15">
      <c r="A250" s="512"/>
      <c r="B250" s="214" t="s">
        <v>378</v>
      </c>
      <c r="C250" s="250">
        <v>60</v>
      </c>
      <c r="D250" s="259">
        <v>1</v>
      </c>
      <c r="E250" s="276">
        <f t="shared" si="15"/>
        <v>1.6666666666666667</v>
      </c>
    </row>
    <row r="251" spans="1:5" ht="15">
      <c r="A251" s="512"/>
      <c r="B251" s="214" t="s">
        <v>379</v>
      </c>
      <c r="C251" s="250">
        <v>25</v>
      </c>
      <c r="D251" s="259">
        <v>1</v>
      </c>
      <c r="E251" s="88">
        <f t="shared" si="15"/>
        <v>4</v>
      </c>
    </row>
    <row r="252" spans="1:5" ht="15">
      <c r="A252" s="512"/>
      <c r="B252" s="214" t="s">
        <v>380</v>
      </c>
      <c r="C252" s="251">
        <v>50</v>
      </c>
      <c r="D252" s="259">
        <v>1</v>
      </c>
      <c r="E252" s="88">
        <f t="shared" si="15"/>
        <v>2</v>
      </c>
    </row>
    <row r="253" spans="1:5" ht="15">
      <c r="A253" s="512"/>
      <c r="B253" s="214" t="s">
        <v>381</v>
      </c>
      <c r="C253" s="254">
        <v>5</v>
      </c>
      <c r="D253" s="259">
        <v>1</v>
      </c>
      <c r="E253" s="88">
        <f t="shared" si="15"/>
        <v>20</v>
      </c>
    </row>
    <row r="254" spans="1:5" ht="15">
      <c r="A254" s="512"/>
      <c r="B254" s="214" t="s">
        <v>382</v>
      </c>
      <c r="C254" s="250">
        <v>5</v>
      </c>
      <c r="D254" s="259">
        <v>1</v>
      </c>
      <c r="E254" s="88">
        <f t="shared" si="15"/>
        <v>20</v>
      </c>
    </row>
    <row r="255" spans="1:5" ht="15">
      <c r="A255" s="512"/>
      <c r="B255" s="522" t="s">
        <v>383</v>
      </c>
      <c r="C255" s="522"/>
      <c r="D255" s="522"/>
      <c r="E255" s="523"/>
    </row>
    <row r="256" spans="1:5" ht="15">
      <c r="A256" s="512"/>
      <c r="B256" s="214" t="s">
        <v>384</v>
      </c>
      <c r="C256" s="250">
        <v>0.1</v>
      </c>
      <c r="D256" s="259">
        <v>1</v>
      </c>
      <c r="E256" s="88">
        <f>(D256/C256)*100</f>
        <v>1000</v>
      </c>
    </row>
    <row r="257" spans="1:5" ht="15">
      <c r="A257" s="512"/>
      <c r="B257" s="214" t="s">
        <v>385</v>
      </c>
      <c r="C257" s="250">
        <v>10</v>
      </c>
      <c r="D257" s="259">
        <v>1</v>
      </c>
      <c r="E257" s="88">
        <f>(D257/C257)*100</f>
        <v>10</v>
      </c>
    </row>
    <row r="258" spans="1:5" ht="15">
      <c r="A258" s="512"/>
      <c r="B258" s="214" t="s">
        <v>386</v>
      </c>
      <c r="C258" s="250">
        <v>10</v>
      </c>
      <c r="D258" s="259">
        <v>1</v>
      </c>
      <c r="E258" s="88">
        <f>(D258/C258)*100</f>
        <v>10</v>
      </c>
    </row>
    <row r="259" spans="1:5" ht="15">
      <c r="A259" s="512"/>
      <c r="B259" s="214" t="s">
        <v>418</v>
      </c>
      <c r="C259" s="250">
        <v>10</v>
      </c>
      <c r="D259" s="259">
        <v>1</v>
      </c>
      <c r="E259" s="88">
        <f>(D259/C259)*100</f>
        <v>10</v>
      </c>
    </row>
    <row r="260" spans="1:5" ht="15">
      <c r="A260" s="512"/>
      <c r="B260" s="522" t="s">
        <v>387</v>
      </c>
      <c r="C260" s="522"/>
      <c r="D260" s="522"/>
      <c r="E260" s="523"/>
    </row>
    <row r="261" spans="1:5" ht="15">
      <c r="A261" s="512"/>
      <c r="B261" s="214" t="s">
        <v>388</v>
      </c>
      <c r="C261" s="250">
        <v>5</v>
      </c>
      <c r="D261" s="259">
        <v>1</v>
      </c>
      <c r="E261" s="88">
        <f aca="true" t="shared" si="16" ref="E261:E268">(D261/C261)*100</f>
        <v>20</v>
      </c>
    </row>
    <row r="262" spans="1:5" ht="15">
      <c r="A262" s="512"/>
      <c r="B262" s="214" t="s">
        <v>389</v>
      </c>
      <c r="C262" s="250">
        <v>5</v>
      </c>
      <c r="D262" s="259">
        <v>1</v>
      </c>
      <c r="E262" s="88">
        <f t="shared" si="16"/>
        <v>20</v>
      </c>
    </row>
    <row r="263" spans="1:5" ht="15">
      <c r="A263" s="512"/>
      <c r="B263" s="211" t="s">
        <v>390</v>
      </c>
      <c r="C263" s="252">
        <v>0.1</v>
      </c>
      <c r="D263" s="259">
        <v>1</v>
      </c>
      <c r="E263" s="88">
        <f t="shared" si="16"/>
        <v>1000</v>
      </c>
    </row>
    <row r="264" spans="1:5" ht="15">
      <c r="A264" s="512"/>
      <c r="B264" s="224" t="s">
        <v>391</v>
      </c>
      <c r="C264" s="249">
        <v>5</v>
      </c>
      <c r="D264" s="259">
        <v>1</v>
      </c>
      <c r="E264" s="209">
        <f t="shared" si="16"/>
        <v>20</v>
      </c>
    </row>
    <row r="265" spans="1:5" ht="15">
      <c r="A265" s="512"/>
      <c r="B265" s="226" t="s">
        <v>392</v>
      </c>
      <c r="C265" s="250">
        <v>1</v>
      </c>
      <c r="D265" s="259">
        <v>1</v>
      </c>
      <c r="E265" s="209">
        <f t="shared" si="16"/>
        <v>100</v>
      </c>
    </row>
    <row r="266" spans="1:5" ht="15">
      <c r="A266" s="512"/>
      <c r="B266" s="226" t="s">
        <v>393</v>
      </c>
      <c r="C266" s="251">
        <v>10</v>
      </c>
      <c r="D266" s="259">
        <v>1</v>
      </c>
      <c r="E266" s="209">
        <f t="shared" si="16"/>
        <v>10</v>
      </c>
    </row>
    <row r="267" spans="1:5" ht="15">
      <c r="A267" s="512"/>
      <c r="B267" s="228" t="s">
        <v>394</v>
      </c>
      <c r="C267" s="253">
        <v>20</v>
      </c>
      <c r="D267" s="259">
        <v>1</v>
      </c>
      <c r="E267" s="209">
        <f t="shared" si="16"/>
        <v>5</v>
      </c>
    </row>
    <row r="268" spans="1:5" ht="15">
      <c r="A268" s="512"/>
      <c r="B268" s="215" t="s">
        <v>395</v>
      </c>
      <c r="C268" s="254">
        <v>5</v>
      </c>
      <c r="D268" s="259">
        <v>1</v>
      </c>
      <c r="E268" s="209">
        <f t="shared" si="16"/>
        <v>20</v>
      </c>
    </row>
    <row r="269" spans="1:5" ht="15">
      <c r="A269" s="512"/>
      <c r="B269" s="522" t="s">
        <v>396</v>
      </c>
      <c r="C269" s="522"/>
      <c r="D269" s="522"/>
      <c r="E269" s="523"/>
    </row>
    <row r="270" spans="1:5" ht="15">
      <c r="A270" s="512"/>
      <c r="B270" s="214" t="s">
        <v>397</v>
      </c>
      <c r="C270" s="250">
        <v>30</v>
      </c>
      <c r="D270" s="259">
        <v>1</v>
      </c>
      <c r="E270" s="287">
        <f aca="true" t="shared" si="17" ref="E270:E276">(D270/C270)*100</f>
        <v>3.3333333333333335</v>
      </c>
    </row>
    <row r="271" spans="1:5" ht="15">
      <c r="A271" s="512"/>
      <c r="B271" s="214" t="s">
        <v>398</v>
      </c>
      <c r="C271" s="250">
        <v>15</v>
      </c>
      <c r="D271" s="259">
        <v>1</v>
      </c>
      <c r="E271" s="287">
        <f t="shared" si="17"/>
        <v>6.666666666666667</v>
      </c>
    </row>
    <row r="272" spans="1:5" ht="15">
      <c r="A272" s="512"/>
      <c r="B272" s="214" t="s">
        <v>399</v>
      </c>
      <c r="C272" s="250">
        <v>50</v>
      </c>
      <c r="D272" s="259">
        <v>1</v>
      </c>
      <c r="E272" s="287">
        <f t="shared" si="17"/>
        <v>2</v>
      </c>
    </row>
    <row r="273" spans="1:5" ht="15">
      <c r="A273" s="512"/>
      <c r="B273" s="214" t="s">
        <v>400</v>
      </c>
      <c r="C273" s="250">
        <v>5</v>
      </c>
      <c r="D273" s="259">
        <v>1</v>
      </c>
      <c r="E273" s="287">
        <f t="shared" si="17"/>
        <v>20</v>
      </c>
    </row>
    <row r="274" spans="1:5" ht="15">
      <c r="A274" s="512"/>
      <c r="B274" s="214" t="s">
        <v>401</v>
      </c>
      <c r="C274" s="250">
        <v>15</v>
      </c>
      <c r="D274" s="259">
        <v>1</v>
      </c>
      <c r="E274" s="287">
        <f t="shared" si="17"/>
        <v>6.666666666666667</v>
      </c>
    </row>
    <row r="275" spans="1:5" ht="15">
      <c r="A275" s="512"/>
      <c r="B275" s="214" t="s">
        <v>402</v>
      </c>
      <c r="C275" s="250">
        <v>10</v>
      </c>
      <c r="D275" s="259">
        <v>1</v>
      </c>
      <c r="E275" s="287">
        <f t="shared" si="17"/>
        <v>10</v>
      </c>
    </row>
    <row r="276" spans="1:5" ht="15">
      <c r="A276" s="512"/>
      <c r="B276" s="214" t="s">
        <v>403</v>
      </c>
      <c r="C276" s="250">
        <v>10</v>
      </c>
      <c r="D276" s="259">
        <v>1</v>
      </c>
      <c r="E276" s="287">
        <f t="shared" si="17"/>
        <v>10</v>
      </c>
    </row>
    <row r="277" spans="1:5" ht="15">
      <c r="A277" s="512"/>
      <c r="B277" s="526" t="s">
        <v>404</v>
      </c>
      <c r="C277" s="526"/>
      <c r="D277" s="526"/>
      <c r="E277" s="527"/>
    </row>
    <row r="278" spans="1:5" ht="15">
      <c r="A278" s="512"/>
      <c r="B278" s="224" t="s">
        <v>405</v>
      </c>
      <c r="C278" s="249">
        <v>50</v>
      </c>
      <c r="D278" s="259">
        <v>1</v>
      </c>
      <c r="E278" s="277">
        <f aca="true" t="shared" si="18" ref="E278:E284">(D278/C278)*100</f>
        <v>2</v>
      </c>
    </row>
    <row r="279" spans="1:5" ht="15">
      <c r="A279" s="512"/>
      <c r="B279" s="226" t="s">
        <v>406</v>
      </c>
      <c r="C279" s="250">
        <v>50</v>
      </c>
      <c r="D279" s="259">
        <v>1</v>
      </c>
      <c r="E279" s="278">
        <f t="shared" si="18"/>
        <v>2</v>
      </c>
    </row>
    <row r="280" spans="1:5" ht="15">
      <c r="A280" s="512"/>
      <c r="B280" s="226" t="s">
        <v>407</v>
      </c>
      <c r="C280" s="251">
        <v>25</v>
      </c>
      <c r="D280" s="259">
        <v>1</v>
      </c>
      <c r="E280" s="279">
        <f t="shared" si="18"/>
        <v>4</v>
      </c>
    </row>
    <row r="281" spans="1:5" ht="15">
      <c r="A281" s="512"/>
      <c r="B281" s="226" t="s">
        <v>408</v>
      </c>
      <c r="C281" s="249">
        <v>10</v>
      </c>
      <c r="D281" s="259">
        <v>1</v>
      </c>
      <c r="E281" s="280">
        <f t="shared" si="18"/>
        <v>10</v>
      </c>
    </row>
    <row r="282" spans="1:5" ht="15">
      <c r="A282" s="512"/>
      <c r="B282" s="226" t="s">
        <v>409</v>
      </c>
      <c r="C282" s="250">
        <v>5</v>
      </c>
      <c r="D282" s="259">
        <v>1</v>
      </c>
      <c r="E282" s="278">
        <f t="shared" si="18"/>
        <v>20</v>
      </c>
    </row>
    <row r="283" spans="1:5" ht="15">
      <c r="A283" s="512"/>
      <c r="B283" s="226" t="s">
        <v>410</v>
      </c>
      <c r="C283" s="250">
        <v>50</v>
      </c>
      <c r="D283" s="259">
        <v>1</v>
      </c>
      <c r="E283" s="278">
        <f t="shared" si="18"/>
        <v>2</v>
      </c>
    </row>
    <row r="284" spans="1:5" ht="15">
      <c r="A284" s="512"/>
      <c r="B284" s="226" t="s">
        <v>411</v>
      </c>
      <c r="C284" s="250">
        <v>50</v>
      </c>
      <c r="D284" s="259">
        <v>1</v>
      </c>
      <c r="E284" s="278">
        <f t="shared" si="18"/>
        <v>2</v>
      </c>
    </row>
    <row r="285" spans="1:5" ht="15">
      <c r="A285" s="512"/>
      <c r="B285" s="513" t="s">
        <v>412</v>
      </c>
      <c r="C285" s="514"/>
      <c r="D285" s="514"/>
      <c r="E285" s="515"/>
    </row>
    <row r="286" spans="1:5" ht="15">
      <c r="A286" s="512"/>
      <c r="B286" s="246" t="s">
        <v>413</v>
      </c>
      <c r="C286" s="249">
        <v>750</v>
      </c>
      <c r="D286" s="274">
        <v>42</v>
      </c>
      <c r="E286" s="275">
        <f>(D286/C286)*100</f>
        <v>5.6000000000000005</v>
      </c>
    </row>
    <row r="287" spans="1:5" ht="15">
      <c r="A287" s="512"/>
      <c r="B287" s="211" t="s">
        <v>414</v>
      </c>
      <c r="C287" s="250">
        <v>250</v>
      </c>
      <c r="D287" s="209">
        <v>1</v>
      </c>
      <c r="E287" s="88">
        <f>(D287/C287)*100</f>
        <v>0.4</v>
      </c>
    </row>
    <row r="289" ht="15.75" thickBot="1"/>
    <row r="290" spans="1:5" ht="15.75" thickBot="1">
      <c r="A290" s="507" t="s">
        <v>201</v>
      </c>
      <c r="B290" s="507" t="s">
        <v>192</v>
      </c>
      <c r="C290" s="508" t="s">
        <v>193</v>
      </c>
      <c r="D290" s="509" t="s">
        <v>424</v>
      </c>
      <c r="E290" s="509"/>
    </row>
    <row r="291" spans="1:5" ht="45.75" thickBot="1">
      <c r="A291" s="507"/>
      <c r="B291" s="507" t="s">
        <v>194</v>
      </c>
      <c r="C291" s="508" t="s">
        <v>195</v>
      </c>
      <c r="D291" s="127" t="s">
        <v>196</v>
      </c>
      <c r="E291" s="208" t="s">
        <v>137</v>
      </c>
    </row>
    <row r="292" spans="1:5" ht="15">
      <c r="A292" s="511" t="s">
        <v>423</v>
      </c>
      <c r="B292" s="224" t="s">
        <v>344</v>
      </c>
      <c r="C292" s="289">
        <v>30</v>
      </c>
      <c r="D292" s="290">
        <v>0.5</v>
      </c>
      <c r="E292" s="283">
        <f aca="true" t="shared" si="19" ref="E292:E304">(D292/C292)*100</f>
        <v>1.6666666666666667</v>
      </c>
    </row>
    <row r="293" spans="1:5" ht="15">
      <c r="A293" s="512"/>
      <c r="B293" s="226" t="s">
        <v>416</v>
      </c>
      <c r="C293" s="291">
        <v>50</v>
      </c>
      <c r="D293" s="292">
        <v>2.5</v>
      </c>
      <c r="E293" s="284">
        <f t="shared" si="19"/>
        <v>5</v>
      </c>
    </row>
    <row r="294" spans="1:5" ht="15">
      <c r="A294" s="512"/>
      <c r="B294" s="226" t="s">
        <v>345</v>
      </c>
      <c r="C294" s="291">
        <v>10</v>
      </c>
      <c r="D294" s="292">
        <v>0.68</v>
      </c>
      <c r="E294" s="284">
        <f t="shared" si="19"/>
        <v>6.800000000000001</v>
      </c>
    </row>
    <row r="295" spans="1:5" ht="15">
      <c r="A295" s="512"/>
      <c r="B295" s="226" t="s">
        <v>314</v>
      </c>
      <c r="C295" s="291">
        <v>15</v>
      </c>
      <c r="D295" s="292">
        <v>0.2</v>
      </c>
      <c r="E295" s="284">
        <f t="shared" si="19"/>
        <v>1.3333333333333335</v>
      </c>
    </row>
    <row r="296" spans="1:5" ht="15">
      <c r="A296" s="512"/>
      <c r="B296" s="226" t="s">
        <v>346</v>
      </c>
      <c r="C296" s="291">
        <v>250</v>
      </c>
      <c r="D296" s="292">
        <v>7.28</v>
      </c>
      <c r="E296" s="284">
        <f t="shared" si="19"/>
        <v>2.912</v>
      </c>
    </row>
    <row r="297" spans="1:5" ht="15">
      <c r="A297" s="512"/>
      <c r="B297" s="226" t="s">
        <v>312</v>
      </c>
      <c r="C297" s="291">
        <v>800</v>
      </c>
      <c r="D297" s="292">
        <v>21.29</v>
      </c>
      <c r="E297" s="284">
        <f t="shared" si="19"/>
        <v>2.66125</v>
      </c>
    </row>
    <row r="298" spans="1:5" ht="15">
      <c r="A298" s="512"/>
      <c r="B298" s="226" t="s">
        <v>347</v>
      </c>
      <c r="C298" s="291">
        <v>15</v>
      </c>
      <c r="D298" s="292">
        <v>1</v>
      </c>
      <c r="E298" s="284">
        <f t="shared" si="19"/>
        <v>6.666666666666667</v>
      </c>
    </row>
    <row r="299" spans="1:5" ht="15">
      <c r="A299" s="512"/>
      <c r="B299" s="226" t="s">
        <v>348</v>
      </c>
      <c r="C299" s="291">
        <v>5</v>
      </c>
      <c r="D299" s="292">
        <v>0.1</v>
      </c>
      <c r="E299" s="284">
        <f t="shared" si="19"/>
        <v>2</v>
      </c>
    </row>
    <row r="300" spans="1:5" ht="15">
      <c r="A300" s="512"/>
      <c r="B300" s="226" t="s">
        <v>349</v>
      </c>
      <c r="C300" s="291">
        <v>500</v>
      </c>
      <c r="D300" s="293">
        <v>13.6</v>
      </c>
      <c r="E300" s="284">
        <f t="shared" si="19"/>
        <v>2.7199999999999998</v>
      </c>
    </row>
    <row r="301" spans="1:5" ht="15">
      <c r="A301" s="512"/>
      <c r="B301" s="226" t="s">
        <v>313</v>
      </c>
      <c r="C301" s="291">
        <v>1000</v>
      </c>
      <c r="D301" s="293">
        <v>7.01</v>
      </c>
      <c r="E301" s="284">
        <f t="shared" si="19"/>
        <v>0.701</v>
      </c>
    </row>
    <row r="302" spans="1:5" ht="15">
      <c r="A302" s="512"/>
      <c r="B302" s="226" t="s">
        <v>350</v>
      </c>
      <c r="C302" s="291">
        <v>600</v>
      </c>
      <c r="D302" s="293">
        <v>16.11</v>
      </c>
      <c r="E302" s="284">
        <f t="shared" si="19"/>
        <v>2.685</v>
      </c>
    </row>
    <row r="303" spans="1:5" ht="15">
      <c r="A303" s="512"/>
      <c r="B303" s="226" t="s">
        <v>351</v>
      </c>
      <c r="C303" s="291">
        <v>15</v>
      </c>
      <c r="D303" s="293">
        <v>0.1</v>
      </c>
      <c r="E303" s="284">
        <f t="shared" si="19"/>
        <v>0.6666666666666667</v>
      </c>
    </row>
    <row r="304" spans="1:5" ht="15">
      <c r="A304" s="512"/>
      <c r="B304" s="228" t="s">
        <v>352</v>
      </c>
      <c r="C304" s="291">
        <v>350</v>
      </c>
      <c r="D304" s="293">
        <v>0.1</v>
      </c>
      <c r="E304" s="284">
        <f t="shared" si="19"/>
        <v>0.028571428571428574</v>
      </c>
    </row>
    <row r="305" spans="1:5" ht="15">
      <c r="A305" s="512"/>
      <c r="B305" s="229" t="s">
        <v>353</v>
      </c>
      <c r="C305" s="294">
        <v>10</v>
      </c>
      <c r="D305" s="295">
        <v>0.1</v>
      </c>
      <c r="E305" s="285">
        <f>(D305/C305)*100</f>
        <v>1</v>
      </c>
    </row>
    <row r="306" spans="1:5" ht="15">
      <c r="A306" s="512"/>
      <c r="B306" s="226" t="s">
        <v>354</v>
      </c>
      <c r="C306" s="296">
        <v>250</v>
      </c>
      <c r="D306" s="297">
        <v>30.68</v>
      </c>
      <c r="E306" s="286">
        <f>(D306/C306)*100</f>
        <v>12.272</v>
      </c>
    </row>
    <row r="307" spans="1:5" ht="15">
      <c r="A307" s="512"/>
      <c r="B307" s="226" t="s">
        <v>311</v>
      </c>
      <c r="C307" s="291">
        <v>1500</v>
      </c>
      <c r="D307" s="292">
        <v>255.5</v>
      </c>
      <c r="E307" s="284">
        <f>(D307/C307)*100</f>
        <v>17.033333333333335</v>
      </c>
    </row>
    <row r="308" spans="1:5" ht="15">
      <c r="A308" s="512"/>
      <c r="B308" s="513" t="s">
        <v>359</v>
      </c>
      <c r="C308" s="514"/>
      <c r="D308" s="514"/>
      <c r="E308" s="515"/>
    </row>
    <row r="309" spans="1:5" ht="15">
      <c r="A309" s="512"/>
      <c r="B309" s="210" t="s">
        <v>355</v>
      </c>
      <c r="C309" s="298">
        <v>2</v>
      </c>
      <c r="D309" s="299">
        <v>0.1</v>
      </c>
      <c r="E309" s="288">
        <f aca="true" t="shared" si="20" ref="E309:E314">(D309/C309)*100</f>
        <v>5</v>
      </c>
    </row>
    <row r="310" spans="1:5" ht="15">
      <c r="A310" s="512"/>
      <c r="B310" s="26" t="s">
        <v>358</v>
      </c>
      <c r="C310" s="300">
        <v>50</v>
      </c>
      <c r="D310" s="301">
        <v>1</v>
      </c>
      <c r="E310" s="287">
        <f t="shared" si="20"/>
        <v>2</v>
      </c>
    </row>
    <row r="311" spans="1:5" ht="15">
      <c r="A311" s="512"/>
      <c r="B311" s="26" t="s">
        <v>356</v>
      </c>
      <c r="C311" s="300">
        <v>50</v>
      </c>
      <c r="D311" s="301">
        <v>1</v>
      </c>
      <c r="E311" s="287">
        <f t="shared" si="20"/>
        <v>2</v>
      </c>
    </row>
    <row r="312" spans="1:5" ht="15">
      <c r="A312" s="512"/>
      <c r="B312" s="26" t="s">
        <v>357</v>
      </c>
      <c r="C312" s="300">
        <v>50</v>
      </c>
      <c r="D312" s="301">
        <v>1</v>
      </c>
      <c r="E312" s="287">
        <f t="shared" si="20"/>
        <v>2</v>
      </c>
    </row>
    <row r="313" spans="1:5" ht="15">
      <c r="A313" s="512"/>
      <c r="B313" s="26" t="s">
        <v>360</v>
      </c>
      <c r="C313" s="300">
        <v>50</v>
      </c>
      <c r="D313" s="301">
        <v>1</v>
      </c>
      <c r="E313" s="287">
        <f t="shared" si="20"/>
        <v>2</v>
      </c>
    </row>
    <row r="314" spans="1:5" ht="15">
      <c r="A314" s="512"/>
      <c r="B314" s="26" t="s">
        <v>361</v>
      </c>
      <c r="C314" s="300">
        <v>100</v>
      </c>
      <c r="D314" s="302">
        <v>1</v>
      </c>
      <c r="E314" s="287">
        <f t="shared" si="20"/>
        <v>1</v>
      </c>
    </row>
    <row r="315" spans="1:5" ht="15">
      <c r="A315" s="512"/>
      <c r="B315" s="516" t="s">
        <v>362</v>
      </c>
      <c r="C315" s="517"/>
      <c r="D315" s="517"/>
      <c r="E315" s="518"/>
    </row>
    <row r="316" spans="1:5" ht="15">
      <c r="A316" s="512"/>
      <c r="B316" s="26" t="s">
        <v>363</v>
      </c>
      <c r="C316" s="250">
        <v>10</v>
      </c>
      <c r="D316" s="259">
        <v>0.1</v>
      </c>
      <c r="E316" s="88">
        <f aca="true" t="shared" si="21" ref="E316:E329">(D316/C316)*100</f>
        <v>1</v>
      </c>
    </row>
    <row r="317" spans="1:5" ht="15">
      <c r="A317" s="512"/>
      <c r="B317" s="26" t="s">
        <v>364</v>
      </c>
      <c r="C317" s="250">
        <v>10</v>
      </c>
      <c r="D317" s="259">
        <v>0.1</v>
      </c>
      <c r="E317" s="88">
        <f t="shared" si="21"/>
        <v>1</v>
      </c>
    </row>
    <row r="318" spans="1:5" ht="15">
      <c r="A318" s="512"/>
      <c r="B318" s="214" t="s">
        <v>365</v>
      </c>
      <c r="C318" s="252">
        <v>10</v>
      </c>
      <c r="D318" s="270">
        <v>0.1</v>
      </c>
      <c r="E318" s="271">
        <f t="shared" si="21"/>
        <v>1</v>
      </c>
    </row>
    <row r="319" spans="1:5" ht="15">
      <c r="A319" s="512"/>
      <c r="B319" s="212" t="s">
        <v>366</v>
      </c>
      <c r="C319" s="216">
        <v>10</v>
      </c>
      <c r="D319" s="272">
        <v>0.1</v>
      </c>
      <c r="E319" s="273">
        <f t="shared" si="21"/>
        <v>1</v>
      </c>
    </row>
    <row r="320" spans="1:5" ht="15">
      <c r="A320" s="512"/>
      <c r="B320" s="214" t="s">
        <v>417</v>
      </c>
      <c r="C320" s="254">
        <v>10</v>
      </c>
      <c r="D320" s="274">
        <v>0.1</v>
      </c>
      <c r="E320" s="269">
        <f t="shared" si="21"/>
        <v>1</v>
      </c>
    </row>
    <row r="321" spans="1:5" ht="15">
      <c r="A321" s="512"/>
      <c r="B321" s="214" t="s">
        <v>367</v>
      </c>
      <c r="C321" s="250">
        <v>50</v>
      </c>
      <c r="D321" s="209">
        <v>1</v>
      </c>
      <c r="E321" s="88">
        <f t="shared" si="21"/>
        <v>2</v>
      </c>
    </row>
    <row r="322" spans="1:5" ht="15">
      <c r="A322" s="512"/>
      <c r="B322" s="214" t="s">
        <v>368</v>
      </c>
      <c r="C322" s="250">
        <v>10</v>
      </c>
      <c r="D322" s="209">
        <v>1</v>
      </c>
      <c r="E322" s="88">
        <f t="shared" si="21"/>
        <v>10</v>
      </c>
    </row>
    <row r="323" spans="1:5" ht="15">
      <c r="A323" s="512"/>
      <c r="B323" s="214" t="s">
        <v>369</v>
      </c>
      <c r="C323" s="250">
        <v>10</v>
      </c>
      <c r="D323" s="209">
        <v>0.1</v>
      </c>
      <c r="E323" s="88">
        <f t="shared" si="21"/>
        <v>1</v>
      </c>
    </row>
    <row r="324" spans="1:5" ht="15">
      <c r="A324" s="512"/>
      <c r="B324" s="214" t="s">
        <v>370</v>
      </c>
      <c r="C324" s="250">
        <v>10</v>
      </c>
      <c r="D324" s="209">
        <v>0.1</v>
      </c>
      <c r="E324" s="88">
        <f t="shared" si="21"/>
        <v>1</v>
      </c>
    </row>
    <row r="325" spans="1:5" ht="15">
      <c r="A325" s="512"/>
      <c r="B325" s="214" t="s">
        <v>371</v>
      </c>
      <c r="C325" s="250">
        <v>10</v>
      </c>
      <c r="D325" s="209">
        <v>0.1</v>
      </c>
      <c r="E325" s="88">
        <f t="shared" si="21"/>
        <v>1</v>
      </c>
    </row>
    <row r="326" spans="1:5" ht="15">
      <c r="A326" s="512"/>
      <c r="B326" s="214" t="s">
        <v>372</v>
      </c>
      <c r="C326" s="250">
        <v>10</v>
      </c>
      <c r="D326" s="209">
        <v>0.1</v>
      </c>
      <c r="E326" s="88">
        <f t="shared" si="21"/>
        <v>1</v>
      </c>
    </row>
    <row r="327" spans="1:5" ht="15">
      <c r="A327" s="512"/>
      <c r="B327" s="214" t="s">
        <v>373</v>
      </c>
      <c r="C327" s="250">
        <v>5</v>
      </c>
      <c r="D327" s="209">
        <v>0.1</v>
      </c>
      <c r="E327" s="88">
        <f t="shared" si="21"/>
        <v>2</v>
      </c>
    </row>
    <row r="328" spans="1:5" ht="15">
      <c r="A328" s="512"/>
      <c r="B328" s="214" t="s">
        <v>374</v>
      </c>
      <c r="C328" s="250">
        <v>50</v>
      </c>
      <c r="D328" s="259">
        <v>0.1</v>
      </c>
      <c r="E328" s="88">
        <f t="shared" si="21"/>
        <v>0.2</v>
      </c>
    </row>
    <row r="329" spans="1:5" ht="15">
      <c r="A329" s="512"/>
      <c r="B329" s="214" t="s">
        <v>375</v>
      </c>
      <c r="C329" s="250">
        <v>100</v>
      </c>
      <c r="D329" s="259">
        <v>1</v>
      </c>
      <c r="E329" s="88">
        <f t="shared" si="21"/>
        <v>1</v>
      </c>
    </row>
    <row r="330" spans="1:5" ht="15">
      <c r="A330" s="512"/>
      <c r="B330" s="519" t="s">
        <v>376</v>
      </c>
      <c r="C330" s="520"/>
      <c r="D330" s="520"/>
      <c r="E330" s="521"/>
    </row>
    <row r="331" spans="1:5" ht="15">
      <c r="A331" s="512"/>
      <c r="B331" s="214" t="s">
        <v>377</v>
      </c>
      <c r="C331" s="250">
        <v>25</v>
      </c>
      <c r="D331" s="259">
        <v>1</v>
      </c>
      <c r="E331" s="88">
        <f aca="true" t="shared" si="22" ref="E331:E336">(D331/C331)*100</f>
        <v>4</v>
      </c>
    </row>
    <row r="332" spans="1:5" ht="15">
      <c r="A332" s="512"/>
      <c r="B332" s="214" t="s">
        <v>378</v>
      </c>
      <c r="C332" s="250">
        <v>60</v>
      </c>
      <c r="D332" s="259">
        <v>1</v>
      </c>
      <c r="E332" s="276">
        <f t="shared" si="22"/>
        <v>1.6666666666666667</v>
      </c>
    </row>
    <row r="333" spans="1:5" ht="15">
      <c r="A333" s="512"/>
      <c r="B333" s="214" t="s">
        <v>379</v>
      </c>
      <c r="C333" s="250">
        <v>25</v>
      </c>
      <c r="D333" s="259">
        <v>1</v>
      </c>
      <c r="E333" s="88">
        <f t="shared" si="22"/>
        <v>4</v>
      </c>
    </row>
    <row r="334" spans="1:5" ht="15">
      <c r="A334" s="512"/>
      <c r="B334" s="214" t="s">
        <v>380</v>
      </c>
      <c r="C334" s="251">
        <v>50</v>
      </c>
      <c r="D334" s="259">
        <v>1</v>
      </c>
      <c r="E334" s="88">
        <f t="shared" si="22"/>
        <v>2</v>
      </c>
    </row>
    <row r="335" spans="1:5" ht="15">
      <c r="A335" s="512"/>
      <c r="B335" s="214" t="s">
        <v>381</v>
      </c>
      <c r="C335" s="254">
        <v>5</v>
      </c>
      <c r="D335" s="259">
        <v>1</v>
      </c>
      <c r="E335" s="88">
        <f t="shared" si="22"/>
        <v>20</v>
      </c>
    </row>
    <row r="336" spans="1:5" ht="15">
      <c r="A336" s="512"/>
      <c r="B336" s="214" t="s">
        <v>382</v>
      </c>
      <c r="C336" s="250">
        <v>5</v>
      </c>
      <c r="D336" s="259">
        <v>1</v>
      </c>
      <c r="E336" s="88">
        <f t="shared" si="22"/>
        <v>20</v>
      </c>
    </row>
    <row r="337" spans="1:5" ht="15">
      <c r="A337" s="512"/>
      <c r="B337" s="522" t="s">
        <v>383</v>
      </c>
      <c r="C337" s="522"/>
      <c r="D337" s="522"/>
      <c r="E337" s="523"/>
    </row>
    <row r="338" spans="1:5" ht="15">
      <c r="A338" s="512"/>
      <c r="B338" s="214" t="s">
        <v>384</v>
      </c>
      <c r="C338" s="250">
        <v>0.1</v>
      </c>
      <c r="D338" s="259">
        <v>1</v>
      </c>
      <c r="E338" s="88">
        <f>(D338/C338)*100</f>
        <v>1000</v>
      </c>
    </row>
    <row r="339" spans="1:5" ht="15">
      <c r="A339" s="512"/>
      <c r="B339" s="214" t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>
      <c r="A340" s="512"/>
      <c r="B340" s="214" t="s">
        <v>386</v>
      </c>
      <c r="C340" s="250">
        <v>10</v>
      </c>
      <c r="D340" s="259">
        <v>1</v>
      </c>
      <c r="E340" s="88">
        <f>(D340/C340)*100</f>
        <v>10</v>
      </c>
    </row>
    <row r="341" spans="1:5" ht="15">
      <c r="A341" s="512"/>
      <c r="B341" s="214" t="s">
        <v>418</v>
      </c>
      <c r="C341" s="250">
        <v>10</v>
      </c>
      <c r="D341" s="259">
        <v>1</v>
      </c>
      <c r="E341" s="88">
        <f>(D341/C341)*100</f>
        <v>10</v>
      </c>
    </row>
    <row r="342" spans="1:5" ht="15">
      <c r="A342" s="512"/>
      <c r="B342" s="522" t="s">
        <v>387</v>
      </c>
      <c r="C342" s="522"/>
      <c r="D342" s="522"/>
      <c r="E342" s="523"/>
    </row>
    <row r="343" spans="1:5" ht="15">
      <c r="A343" s="512"/>
      <c r="B343" s="214" t="s">
        <v>388</v>
      </c>
      <c r="C343" s="250">
        <v>5</v>
      </c>
      <c r="D343" s="259">
        <v>1</v>
      </c>
      <c r="E343" s="88">
        <f aca="true" t="shared" si="23" ref="E343:E350">(D343/C343)*100</f>
        <v>20</v>
      </c>
    </row>
    <row r="344" spans="1:5" ht="15">
      <c r="A344" s="512"/>
      <c r="B344" s="214" t="s">
        <v>389</v>
      </c>
      <c r="C344" s="250">
        <v>5</v>
      </c>
      <c r="D344" s="259">
        <v>1</v>
      </c>
      <c r="E344" s="88">
        <f t="shared" si="23"/>
        <v>20</v>
      </c>
    </row>
    <row r="345" spans="1:5" ht="15">
      <c r="A345" s="512"/>
      <c r="B345" s="211" t="s">
        <v>390</v>
      </c>
      <c r="C345" s="252">
        <v>0.1</v>
      </c>
      <c r="D345" s="259">
        <v>1</v>
      </c>
      <c r="E345" s="88">
        <f t="shared" si="23"/>
        <v>1000</v>
      </c>
    </row>
    <row r="346" spans="1:5" ht="15">
      <c r="A346" s="512"/>
      <c r="B346" s="224" t="s">
        <v>391</v>
      </c>
      <c r="C346" s="249">
        <v>5</v>
      </c>
      <c r="D346" s="259">
        <v>1</v>
      </c>
      <c r="E346" s="209">
        <f t="shared" si="23"/>
        <v>20</v>
      </c>
    </row>
    <row r="347" spans="1:5" ht="15">
      <c r="A347" s="512"/>
      <c r="B347" s="226" t="s">
        <v>392</v>
      </c>
      <c r="C347" s="250">
        <v>1</v>
      </c>
      <c r="D347" s="259">
        <v>1</v>
      </c>
      <c r="E347" s="209">
        <f t="shared" si="23"/>
        <v>100</v>
      </c>
    </row>
    <row r="348" spans="1:5" ht="15">
      <c r="A348" s="512"/>
      <c r="B348" s="226" t="s">
        <v>393</v>
      </c>
      <c r="C348" s="251">
        <v>10</v>
      </c>
      <c r="D348" s="259">
        <v>1</v>
      </c>
      <c r="E348" s="209">
        <f t="shared" si="23"/>
        <v>10</v>
      </c>
    </row>
    <row r="349" spans="1:5" ht="15">
      <c r="A349" s="512"/>
      <c r="B349" s="228" t="s">
        <v>394</v>
      </c>
      <c r="C349" s="253">
        <v>20</v>
      </c>
      <c r="D349" s="259">
        <v>1</v>
      </c>
      <c r="E349" s="209">
        <f t="shared" si="23"/>
        <v>5</v>
      </c>
    </row>
    <row r="350" spans="1:5" ht="15">
      <c r="A350" s="512"/>
      <c r="B350" s="215" t="s">
        <v>395</v>
      </c>
      <c r="C350" s="254">
        <v>5</v>
      </c>
      <c r="D350" s="259">
        <v>1</v>
      </c>
      <c r="E350" s="209">
        <f t="shared" si="23"/>
        <v>20</v>
      </c>
    </row>
    <row r="351" spans="1:5" ht="15">
      <c r="A351" s="512"/>
      <c r="B351" s="522" t="s">
        <v>396</v>
      </c>
      <c r="C351" s="522"/>
      <c r="D351" s="522"/>
      <c r="E351" s="523"/>
    </row>
    <row r="352" spans="1:5" ht="15">
      <c r="A352" s="512"/>
      <c r="B352" s="214" t="s">
        <v>397</v>
      </c>
      <c r="C352" s="250">
        <v>30</v>
      </c>
      <c r="D352" s="259">
        <v>1</v>
      </c>
      <c r="E352" s="276">
        <f aca="true" t="shared" si="24" ref="E352:E358">(D352/C352)*100</f>
        <v>3.3333333333333335</v>
      </c>
    </row>
    <row r="353" spans="1:5" ht="15">
      <c r="A353" s="512"/>
      <c r="B353" s="214" t="s">
        <v>398</v>
      </c>
      <c r="C353" s="250">
        <v>15</v>
      </c>
      <c r="D353" s="259">
        <v>1</v>
      </c>
      <c r="E353" s="276">
        <f t="shared" si="24"/>
        <v>6.666666666666667</v>
      </c>
    </row>
    <row r="354" spans="1:5" ht="15">
      <c r="A354" s="512"/>
      <c r="B354" s="214" t="s">
        <v>399</v>
      </c>
      <c r="C354" s="250">
        <v>50</v>
      </c>
      <c r="D354" s="259">
        <v>1</v>
      </c>
      <c r="E354" s="276">
        <f t="shared" si="24"/>
        <v>2</v>
      </c>
    </row>
    <row r="355" spans="1:5" ht="15">
      <c r="A355" s="512"/>
      <c r="B355" s="214" t="s">
        <v>400</v>
      </c>
      <c r="C355" s="250">
        <v>5</v>
      </c>
      <c r="D355" s="259">
        <v>1</v>
      </c>
      <c r="E355" s="276">
        <f t="shared" si="24"/>
        <v>20</v>
      </c>
    </row>
    <row r="356" spans="1:5" ht="15">
      <c r="A356" s="512"/>
      <c r="B356" s="214" t="s">
        <v>401</v>
      </c>
      <c r="C356" s="250">
        <v>15</v>
      </c>
      <c r="D356" s="259">
        <v>1</v>
      </c>
      <c r="E356" s="276">
        <f t="shared" si="24"/>
        <v>6.666666666666667</v>
      </c>
    </row>
    <row r="357" spans="1:5" ht="15">
      <c r="A357" s="512"/>
      <c r="B357" s="214" t="s">
        <v>402</v>
      </c>
      <c r="C357" s="250">
        <v>10</v>
      </c>
      <c r="D357" s="259">
        <v>1</v>
      </c>
      <c r="E357" s="276">
        <f t="shared" si="24"/>
        <v>10</v>
      </c>
    </row>
    <row r="358" spans="1:5" ht="15">
      <c r="A358" s="512"/>
      <c r="B358" s="214" t="s">
        <v>403</v>
      </c>
      <c r="C358" s="250">
        <v>10</v>
      </c>
      <c r="D358" s="259">
        <v>1</v>
      </c>
      <c r="E358" s="276">
        <f t="shared" si="24"/>
        <v>10</v>
      </c>
    </row>
    <row r="359" spans="1:5" ht="15">
      <c r="A359" s="512"/>
      <c r="B359" s="526" t="s">
        <v>404</v>
      </c>
      <c r="C359" s="526"/>
      <c r="D359" s="526"/>
      <c r="E359" s="527"/>
    </row>
    <row r="360" spans="1:5" ht="15">
      <c r="A360" s="512"/>
      <c r="B360" s="224" t="s">
        <v>405</v>
      </c>
      <c r="C360" s="249">
        <v>50</v>
      </c>
      <c r="D360" s="259">
        <v>1</v>
      </c>
      <c r="E360" s="277">
        <f aca="true" t="shared" si="25" ref="E360:E366">(D360/C360)*100</f>
        <v>2</v>
      </c>
    </row>
    <row r="361" spans="1:5" ht="15">
      <c r="A361" s="512"/>
      <c r="B361" s="226" t="s">
        <v>406</v>
      </c>
      <c r="C361" s="250">
        <v>50</v>
      </c>
      <c r="D361" s="259">
        <v>1</v>
      </c>
      <c r="E361" s="278">
        <f t="shared" si="25"/>
        <v>2</v>
      </c>
    </row>
    <row r="362" spans="1:5" ht="15">
      <c r="A362" s="512"/>
      <c r="B362" s="226" t="s">
        <v>407</v>
      </c>
      <c r="C362" s="251">
        <v>25</v>
      </c>
      <c r="D362" s="259">
        <v>1</v>
      </c>
      <c r="E362" s="279">
        <f t="shared" si="25"/>
        <v>4</v>
      </c>
    </row>
    <row r="363" spans="1:5" ht="15">
      <c r="A363" s="512"/>
      <c r="B363" s="226" t="s">
        <v>408</v>
      </c>
      <c r="C363" s="249">
        <v>10</v>
      </c>
      <c r="D363" s="259">
        <v>1</v>
      </c>
      <c r="E363" s="280">
        <f t="shared" si="25"/>
        <v>10</v>
      </c>
    </row>
    <row r="364" spans="1:5" ht="15">
      <c r="A364" s="512"/>
      <c r="B364" s="226" t="s">
        <v>409</v>
      </c>
      <c r="C364" s="250">
        <v>5</v>
      </c>
      <c r="D364" s="259">
        <v>1</v>
      </c>
      <c r="E364" s="278">
        <f t="shared" si="25"/>
        <v>20</v>
      </c>
    </row>
    <row r="365" spans="1:5" ht="15">
      <c r="A365" s="512"/>
      <c r="B365" s="226" t="s">
        <v>410</v>
      </c>
      <c r="C365" s="250">
        <v>50</v>
      </c>
      <c r="D365" s="259">
        <v>1</v>
      </c>
      <c r="E365" s="278">
        <f t="shared" si="25"/>
        <v>2</v>
      </c>
    </row>
    <row r="366" spans="1:5" ht="15">
      <c r="A366" s="512"/>
      <c r="B366" s="226" t="s">
        <v>411</v>
      </c>
      <c r="C366" s="250">
        <v>50</v>
      </c>
      <c r="D366" s="259">
        <v>1</v>
      </c>
      <c r="E366" s="278">
        <f t="shared" si="25"/>
        <v>2</v>
      </c>
    </row>
    <row r="367" spans="1:5" ht="15">
      <c r="A367" s="512"/>
      <c r="B367" s="513" t="s">
        <v>412</v>
      </c>
      <c r="C367" s="514"/>
      <c r="D367" s="514"/>
      <c r="E367" s="515"/>
    </row>
    <row r="368" spans="1:5" ht="15">
      <c r="A368" s="512"/>
      <c r="B368" s="246" t="s">
        <v>413</v>
      </c>
      <c r="C368" s="235">
        <v>750</v>
      </c>
      <c r="D368" s="234">
        <v>44</v>
      </c>
      <c r="E368" s="303">
        <f>(D368/C368)*100</f>
        <v>5.866666666666666</v>
      </c>
    </row>
    <row r="369" spans="1:5" ht="15">
      <c r="A369" s="512"/>
      <c r="B369" s="211" t="s">
        <v>414</v>
      </c>
      <c r="C369" s="191">
        <v>250</v>
      </c>
      <c r="D369" s="219">
        <v>1</v>
      </c>
      <c r="E369" s="78">
        <f>(D369/C369)*100</f>
        <v>0.4</v>
      </c>
    </row>
  </sheetData>
  <sheetProtection password="ED85" sheet="1" selectLockedCells="1" selectUnlockedCells="1"/>
  <mergeCells count="66">
    <mergeCell ref="B351:E351"/>
    <mergeCell ref="B359:E359"/>
    <mergeCell ref="B367:E367"/>
    <mergeCell ref="A290:A291"/>
    <mergeCell ref="B290:B291"/>
    <mergeCell ref="C290:C291"/>
    <mergeCell ref="D290:E290"/>
    <mergeCell ref="A292:A369"/>
    <mergeCell ref="B308:E308"/>
    <mergeCell ref="B315:E315"/>
    <mergeCell ref="B330:E330"/>
    <mergeCell ref="B337:E337"/>
    <mergeCell ref="B342:E342"/>
    <mergeCell ref="A210:A287"/>
    <mergeCell ref="B226:E226"/>
    <mergeCell ref="B233:E233"/>
    <mergeCell ref="B248:E248"/>
    <mergeCell ref="B255:E255"/>
    <mergeCell ref="B260:E260"/>
    <mergeCell ref="B269:E269"/>
    <mergeCell ref="B277:E277"/>
    <mergeCell ref="B285:E285"/>
    <mergeCell ref="B179:E179"/>
    <mergeCell ref="B188:E188"/>
    <mergeCell ref="B196:E196"/>
    <mergeCell ref="B204:E204"/>
    <mergeCell ref="A208:A209"/>
    <mergeCell ref="B208:B209"/>
    <mergeCell ref="C208:C209"/>
    <mergeCell ref="D208:E208"/>
    <mergeCell ref="B106:E106"/>
    <mergeCell ref="B114:E114"/>
    <mergeCell ref="B122:E122"/>
    <mergeCell ref="A47:A124"/>
    <mergeCell ref="A127:A128"/>
    <mergeCell ref="B127:B128"/>
    <mergeCell ref="A38:E38"/>
    <mergeCell ref="A40:C40"/>
    <mergeCell ref="A41:C41"/>
    <mergeCell ref="C127:C128"/>
    <mergeCell ref="D127:E127"/>
    <mergeCell ref="B63:E63"/>
    <mergeCell ref="B70:E70"/>
    <mergeCell ref="B85:E85"/>
    <mergeCell ref="B92:E92"/>
    <mergeCell ref="B97:E97"/>
    <mergeCell ref="B12:B13"/>
    <mergeCell ref="C12:C13"/>
    <mergeCell ref="D12:E12"/>
    <mergeCell ref="A129:A206"/>
    <mergeCell ref="B145:E145"/>
    <mergeCell ref="B152:E152"/>
    <mergeCell ref="B167:E167"/>
    <mergeCell ref="B174:E174"/>
    <mergeCell ref="A14:A20"/>
    <mergeCell ref="A21:A27"/>
    <mergeCell ref="A45:A46"/>
    <mergeCell ref="B45:B46"/>
    <mergeCell ref="C45:C46"/>
    <mergeCell ref="D45:E45"/>
    <mergeCell ref="A1:E1"/>
    <mergeCell ref="A3:E3"/>
    <mergeCell ref="A5:E5"/>
    <mergeCell ref="A7:C7"/>
    <mergeCell ref="A8:C8"/>
    <mergeCell ref="A12:A13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="95" zoomScaleNormal="95" zoomScalePageLayoutView="0" workbookViewId="0" topLeftCell="A39">
      <selection activeCell="A1" sqref="A1:F81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457" t="s">
        <v>202</v>
      </c>
      <c r="B1" s="457"/>
      <c r="C1" s="457"/>
      <c r="D1" s="457"/>
      <c r="E1" s="457"/>
      <c r="F1" s="457"/>
      <c r="G1" s="7"/>
      <c r="H1" s="7"/>
      <c r="I1" s="7"/>
      <c r="J1" s="7"/>
      <c r="K1" s="7"/>
      <c r="L1" s="7"/>
      <c r="M1" s="7"/>
      <c r="N1" s="7"/>
    </row>
    <row r="3" spans="1:14" ht="15">
      <c r="A3" s="457" t="s">
        <v>203</v>
      </c>
      <c r="B3" s="457"/>
      <c r="C3" s="457"/>
      <c r="D3" s="457"/>
      <c r="E3" s="457"/>
      <c r="F3" s="457"/>
      <c r="G3" s="7"/>
      <c r="H3" s="7"/>
      <c r="I3" s="7"/>
      <c r="J3" s="7"/>
      <c r="K3" s="7"/>
      <c r="L3" s="7"/>
      <c r="M3" s="7"/>
      <c r="N3" s="7"/>
    </row>
    <row r="5" spans="1:6" ht="15">
      <c r="A5" s="505" t="s">
        <v>204</v>
      </c>
      <c r="B5" s="505"/>
      <c r="C5" s="505"/>
      <c r="D5" s="505"/>
      <c r="E5" s="505"/>
      <c r="F5" s="505"/>
    </row>
    <row r="6" ht="15">
      <c r="A6" s="137"/>
    </row>
    <row r="7" spans="1:6" ht="45">
      <c r="A7" s="44" t="s">
        <v>205</v>
      </c>
      <c r="B7" s="45" t="s">
        <v>206</v>
      </c>
      <c r="C7" s="45" t="s">
        <v>207</v>
      </c>
      <c r="D7" s="45" t="s">
        <v>208</v>
      </c>
      <c r="E7" s="45" t="s">
        <v>209</v>
      </c>
      <c r="F7" s="46" t="s">
        <v>210</v>
      </c>
    </row>
    <row r="8" spans="1:6" ht="15">
      <c r="A8" s="138"/>
      <c r="B8" s="139"/>
      <c r="C8" s="139"/>
      <c r="D8" s="139"/>
      <c r="E8" s="140"/>
      <c r="F8" s="141"/>
    </row>
    <row r="9" spans="1:6" ht="15">
      <c r="A9" s="142"/>
      <c r="B9" s="54"/>
      <c r="C9" s="54"/>
      <c r="D9" s="143"/>
      <c r="E9" s="54"/>
      <c r="F9" s="144"/>
    </row>
    <row r="10" spans="1:6" ht="15">
      <c r="A10" s="145"/>
      <c r="B10" s="54"/>
      <c r="C10" s="54"/>
      <c r="D10" s="143"/>
      <c r="E10" s="54"/>
      <c r="F10" s="144"/>
    </row>
    <row r="11" spans="1:6" ht="15">
      <c r="A11" s="145"/>
      <c r="B11" s="54"/>
      <c r="C11" s="54"/>
      <c r="D11" s="143"/>
      <c r="E11" s="54"/>
      <c r="F11" s="144"/>
    </row>
    <row r="12" spans="1:6" ht="15">
      <c r="A12" s="146"/>
      <c r="B12" s="147"/>
      <c r="C12" s="147"/>
      <c r="D12" s="148"/>
      <c r="E12" s="147"/>
      <c r="F12" s="149"/>
    </row>
    <row r="16" spans="1:6" ht="12.75" customHeight="1">
      <c r="A16" s="510" t="s">
        <v>211</v>
      </c>
      <c r="B16" s="510"/>
      <c r="C16" s="510"/>
      <c r="D16" s="510"/>
      <c r="E16" s="510"/>
      <c r="F16" s="510"/>
    </row>
    <row r="17" ht="15">
      <c r="A17" s="137"/>
    </row>
    <row r="18" spans="1:5" ht="60">
      <c r="A18" s="44" t="s">
        <v>212</v>
      </c>
      <c r="B18" s="45" t="s">
        <v>213</v>
      </c>
      <c r="C18" s="45" t="s">
        <v>214</v>
      </c>
      <c r="D18" s="45" t="s">
        <v>215</v>
      </c>
      <c r="E18" s="46" t="s">
        <v>216</v>
      </c>
    </row>
    <row r="19" spans="1:5" ht="15">
      <c r="A19" s="150" t="s">
        <v>507</v>
      </c>
      <c r="B19" s="151" t="s">
        <v>456</v>
      </c>
      <c r="C19" s="151"/>
      <c r="D19" s="151"/>
      <c r="E19" s="152"/>
    </row>
    <row r="20" spans="1:5" ht="15">
      <c r="A20" s="150" t="s">
        <v>508</v>
      </c>
      <c r="B20" s="151" t="s">
        <v>456</v>
      </c>
      <c r="C20" s="151"/>
      <c r="D20" s="151"/>
      <c r="E20" s="152"/>
    </row>
    <row r="21" spans="1:5" ht="15">
      <c r="A21" s="153"/>
      <c r="B21" s="154"/>
      <c r="C21" s="154"/>
      <c r="D21" s="154"/>
      <c r="E21" s="155"/>
    </row>
    <row r="25" spans="1:6" ht="15">
      <c r="A25" s="505" t="s">
        <v>217</v>
      </c>
      <c r="B25" s="505"/>
      <c r="C25" s="505"/>
      <c r="D25" s="505"/>
      <c r="E25" s="505"/>
      <c r="F25" s="505"/>
    </row>
    <row r="26" ht="15">
      <c r="A26" s="137"/>
    </row>
    <row r="27" spans="1:6" ht="60">
      <c r="A27" s="44" t="s">
        <v>143</v>
      </c>
      <c r="B27" s="45" t="s">
        <v>218</v>
      </c>
      <c r="C27" s="45" t="s">
        <v>219</v>
      </c>
      <c r="D27" s="45" t="s">
        <v>208</v>
      </c>
      <c r="E27" s="45" t="s">
        <v>207</v>
      </c>
      <c r="F27" s="46" t="s">
        <v>209</v>
      </c>
    </row>
    <row r="28" spans="1:6" ht="26.25">
      <c r="A28" s="379" t="s">
        <v>498</v>
      </c>
      <c r="B28" s="374" t="s">
        <v>450</v>
      </c>
      <c r="C28" s="374" t="s">
        <v>451</v>
      </c>
      <c r="D28" s="88" t="s">
        <v>452</v>
      </c>
      <c r="E28" s="156"/>
      <c r="F28" s="142" t="s">
        <v>499</v>
      </c>
    </row>
    <row r="29" spans="1:6" ht="39" customHeight="1">
      <c r="A29" s="138" t="s">
        <v>449</v>
      </c>
      <c r="B29" s="374" t="s">
        <v>450</v>
      </c>
      <c r="C29" s="374" t="s">
        <v>451</v>
      </c>
      <c r="D29" s="88" t="s">
        <v>452</v>
      </c>
      <c r="E29" s="374"/>
      <c r="F29" s="375" t="s">
        <v>453</v>
      </c>
    </row>
    <row r="30" spans="1:6" ht="15">
      <c r="A30" s="156"/>
      <c r="B30" s="26"/>
      <c r="C30" s="26"/>
      <c r="D30" s="78"/>
      <c r="E30" s="26"/>
      <c r="F30" s="29"/>
    </row>
    <row r="31" spans="1:6" ht="15">
      <c r="A31" s="157"/>
      <c r="B31" s="31"/>
      <c r="C31" s="31"/>
      <c r="D31" s="75"/>
      <c r="E31" s="31"/>
      <c r="F31" s="32"/>
    </row>
    <row r="35" spans="1:6" ht="12.75" customHeight="1">
      <c r="A35" s="505" t="s">
        <v>220</v>
      </c>
      <c r="B35" s="505"/>
      <c r="C35" s="505"/>
      <c r="D35" s="505"/>
      <c r="E35" s="505"/>
      <c r="F35" s="505"/>
    </row>
    <row r="36" ht="15">
      <c r="A36" s="137"/>
    </row>
    <row r="37" spans="1:6" ht="60">
      <c r="A37" s="158" t="s">
        <v>143</v>
      </c>
      <c r="B37" s="159" t="s">
        <v>221</v>
      </c>
      <c r="C37" s="159" t="s">
        <v>222</v>
      </c>
      <c r="D37" s="45" t="s">
        <v>208</v>
      </c>
      <c r="E37" s="45" t="s">
        <v>207</v>
      </c>
      <c r="F37" s="160" t="s">
        <v>223</v>
      </c>
    </row>
    <row r="38" spans="1:6" ht="15">
      <c r="A38" s="95"/>
      <c r="B38" s="161"/>
      <c r="C38" s="96"/>
      <c r="D38" s="96"/>
      <c r="E38" s="162"/>
      <c r="F38" s="98"/>
    </row>
    <row r="39" spans="1:6" ht="15">
      <c r="A39" s="95"/>
      <c r="B39" s="96"/>
      <c r="C39" s="96"/>
      <c r="D39" s="96"/>
      <c r="E39" s="162"/>
      <c r="F39" s="98"/>
    </row>
    <row r="40" spans="1:6" ht="15">
      <c r="A40" s="30"/>
      <c r="B40" s="31"/>
      <c r="C40" s="31"/>
      <c r="D40" s="31"/>
      <c r="E40" s="75"/>
      <c r="F40" s="32"/>
    </row>
    <row r="44" spans="1:6" ht="15">
      <c r="A44" s="505" t="s">
        <v>224</v>
      </c>
      <c r="B44" s="505"/>
      <c r="C44" s="505"/>
      <c r="D44" s="505"/>
      <c r="E44" s="505"/>
      <c r="F44" s="505"/>
    </row>
    <row r="45" ht="15">
      <c r="A45" s="137"/>
    </row>
    <row r="46" spans="1:256" ht="45">
      <c r="A46" s="158" t="s">
        <v>225</v>
      </c>
      <c r="B46" s="159" t="s">
        <v>226</v>
      </c>
      <c r="C46" s="159" t="s">
        <v>51</v>
      </c>
      <c r="D46" s="160" t="s">
        <v>227</v>
      </c>
      <c r="IT46" s="163"/>
      <c r="IU46" s="163"/>
      <c r="IV46" s="163"/>
    </row>
    <row r="47" spans="1:4" ht="15">
      <c r="A47" s="164" t="s">
        <v>454</v>
      </c>
      <c r="B47" s="165" t="s">
        <v>455</v>
      </c>
      <c r="C47" s="166" t="s">
        <v>456</v>
      </c>
      <c r="D47" s="29"/>
    </row>
    <row r="48" spans="1:4" ht="15">
      <c r="A48" s="167" t="s">
        <v>457</v>
      </c>
      <c r="B48" s="97" t="s">
        <v>458</v>
      </c>
      <c r="C48" s="166" t="s">
        <v>456</v>
      </c>
      <c r="D48" s="29"/>
    </row>
    <row r="49" spans="1:4" ht="15">
      <c r="A49" s="25"/>
      <c r="B49" s="26"/>
      <c r="C49" s="166"/>
      <c r="D49" s="29"/>
    </row>
    <row r="50" spans="1:4" ht="15.75" thickBot="1">
      <c r="A50" s="30"/>
      <c r="B50" s="31"/>
      <c r="C50" s="166"/>
      <c r="D50" s="32"/>
    </row>
    <row r="53" spans="1:5" ht="15">
      <c r="A53" s="1" t="s">
        <v>82</v>
      </c>
      <c r="B53" s="168"/>
      <c r="C53" s="168"/>
      <c r="D53" s="169"/>
      <c r="E53" s="169"/>
    </row>
    <row r="55" ht="15">
      <c r="A55" s="1" t="s">
        <v>486</v>
      </c>
    </row>
  </sheetData>
  <sheetProtection password="ED85" sheet="1" selectLockedCells="1" selectUnlockedCells="1"/>
  <mergeCells count="7">
    <mergeCell ref="A44:F44"/>
    <mergeCell ref="A1:F1"/>
    <mergeCell ref="A3:F3"/>
    <mergeCell ref="A5:F5"/>
    <mergeCell ref="A16:F16"/>
    <mergeCell ref="A25:F25"/>
    <mergeCell ref="A35:F35"/>
  </mergeCells>
  <printOptions/>
  <pageMargins left="0.25" right="0.25" top="0.75" bottom="0.75" header="0.3" footer="0.3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MAURIZIO GAUDIOSI</cp:lastModifiedBy>
  <cp:lastPrinted>2020-10-02T12:54:15Z</cp:lastPrinted>
  <dcterms:created xsi:type="dcterms:W3CDTF">2019-01-16T10:49:50Z</dcterms:created>
  <dcterms:modified xsi:type="dcterms:W3CDTF">2020-11-02T10:51:59Z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