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9"/>
  </bookViews>
  <sheets>
    <sheet name="ANAGRAFICA AZIENDA" sheetId="1" r:id="rId1"/>
    <sheet name="ELENCO SCHEDE" sheetId="2" r:id="rId2"/>
    <sheet name="MATERIE PRIME" sheetId="3" r:id="rId3"/>
    <sheet name="ACQUA ED ENERGIA " sheetId="4" r:id="rId4"/>
    <sheet name="EMISSIONI IN ARIA" sheetId="5" r:id="rId5"/>
    <sheet name="EMISSIONI IN ACQUA" sheetId="6" r:id="rId6"/>
    <sheet name="RUMORE" sheetId="7" r:id="rId7"/>
    <sheet name="RIFIUTI" sheetId="8" r:id="rId8"/>
    <sheet name="SUOLO E SOTTOSUOLO" sheetId="9" r:id="rId9"/>
    <sheet name="GESTIONE IMPIANTO" sheetId="10" r:id="rId10"/>
    <sheet name="INDICATORI " sheetId="11" r:id="rId11"/>
    <sheet name="CERTIFICAZIONE RESPONSABILE" sheetId="12" r:id="rId12"/>
  </sheets>
  <definedNames>
    <definedName name="_xlnm.Print_Area" localSheetId="0">'ANAGRAFICA AZIENDA'!$A$1:$K$48</definedName>
    <definedName name="_xlnm.Print_Area" localSheetId="11">'CERTIFICAZIONE RESPONSABILE'!$B$1:$G$54</definedName>
    <definedName name="_xlnm.Print_Area" localSheetId="1">'ELENCO SCHEDE'!$A$1:$K$57</definedName>
    <definedName name="_xlnm.Print_Area" localSheetId="5">'EMISSIONI IN ACQUA'!$A$1:$M$139</definedName>
    <definedName name="_xlnm.Print_Area" localSheetId="4">'EMISSIONI IN ARIA'!$A$1:$L$90</definedName>
    <definedName name="_xlnm.Print_Area" localSheetId="9">'GESTIONE IMPIANTO'!$A$1:$I$72</definedName>
    <definedName name="_xlnm.Print_Area" localSheetId="10">'INDICATORI '!$A$1:$C$10</definedName>
    <definedName name="_xlnm.Print_Area" localSheetId="2">'MATERIE PRIME'!$A$1:$O$90</definedName>
    <definedName name="_xlnm.Print_Area" localSheetId="7">'RIFIUTI'!$B$1:$T$49</definedName>
    <definedName name="_xlnm.Print_Area" localSheetId="6">'RUMORE'!$A$1:$I$18</definedName>
    <definedName name="_xlnm.Print_Area" localSheetId="8">'SUOLO E SOTTOSUOLO'!$A$1:$Q$7</definedName>
  </definedNames>
  <calcPr fullCalcOnLoad="1"/>
</workbook>
</file>

<file path=xl/sharedStrings.xml><?xml version="1.0" encoding="utf-8"?>
<sst xmlns="http://schemas.openxmlformats.org/spreadsheetml/2006/main" count="1978" uniqueCount="693">
  <si>
    <t>Autorizzazione Integrata Ambientale - Direttiva IPPC</t>
  </si>
  <si>
    <r>
      <t xml:space="preserve">REPORT ANNUALE PER L'INVIO DEI DATI DI AUTOCONTROLLO       </t>
    </r>
    <r>
      <rPr>
        <b/>
        <sz val="16"/>
        <rFont val="Arial"/>
        <family val="2"/>
      </rPr>
      <t xml:space="preserve">                                                                           </t>
    </r>
    <r>
      <rPr>
        <b/>
        <sz val="12"/>
        <rFont val="Arial"/>
        <family val="2"/>
      </rPr>
      <t>(DPR 157/2011)</t>
    </r>
  </si>
  <si>
    <t>ANNO 2017</t>
  </si>
  <si>
    <t>ANAGRAFICA AZIENDA</t>
  </si>
  <si>
    <t>DECRETO DIRIGENZIALE REGIONE CAMPANIA NR. 794 DEL 23/10/2015</t>
  </si>
  <si>
    <t xml:space="preserve">PERIODO DI RIFERIMENTO: </t>
  </si>
  <si>
    <t>dal:</t>
  </si>
  <si>
    <t>al:</t>
  </si>
  <si>
    <t>Ragione sociale:</t>
  </si>
  <si>
    <t>ALTERGON ITALIA SRL</t>
  </si>
  <si>
    <t>Categoria IPPC:</t>
  </si>
  <si>
    <t>4.5</t>
  </si>
  <si>
    <t>Codice NACE:</t>
  </si>
  <si>
    <t>21.10</t>
  </si>
  <si>
    <t>Codice PRTR:</t>
  </si>
  <si>
    <t>4.e</t>
  </si>
  <si>
    <t>P.IVA:</t>
  </si>
  <si>
    <t>01367710439</t>
  </si>
  <si>
    <t>Indirizzo impianto:</t>
  </si>
  <si>
    <t>via:</t>
  </si>
  <si>
    <t>ZONA INDUSTRIALE ASI</t>
  </si>
  <si>
    <t>n°</t>
  </si>
  <si>
    <t>snc</t>
  </si>
  <si>
    <t>CAP:</t>
  </si>
  <si>
    <t>83040</t>
  </si>
  <si>
    <t>Città:</t>
  </si>
  <si>
    <t>MORRA DE SANCTIS (AV)</t>
  </si>
  <si>
    <t>Indirizzo WEB:</t>
  </si>
  <si>
    <t>www.altergon.it</t>
  </si>
  <si>
    <t>Coordinate geografiche:</t>
  </si>
  <si>
    <t>40°53'42,1'' N - 15°14'40,5'' E - Datum: WGS84</t>
  </si>
  <si>
    <t>Referente IPPC:</t>
  </si>
  <si>
    <t>ING. C.TOLA</t>
  </si>
  <si>
    <t>Tel:</t>
  </si>
  <si>
    <t>0827 215232</t>
  </si>
  <si>
    <t>Fax:</t>
  </si>
  <si>
    <t>0827 23137</t>
  </si>
  <si>
    <t>e-mail:</t>
  </si>
  <si>
    <t>c.tola@altergon.it</t>
  </si>
  <si>
    <t>info@altergon.it</t>
  </si>
  <si>
    <t>Compilatore report:</t>
  </si>
  <si>
    <t>ING. G.LEPORE</t>
  </si>
  <si>
    <t>g.lepore@altergon.it</t>
  </si>
  <si>
    <t>Numero giorni lavorati con Decreto AIA:</t>
  </si>
  <si>
    <t>REPORT ANNUALE PER L'INVIO DEI DATI DI AUTOCONTROLLO</t>
  </si>
  <si>
    <t>ANNO ___2017___</t>
  </si>
  <si>
    <t>ELENCO DELLE SCHEDE ALLEGATE</t>
  </si>
  <si>
    <t>Sezione 1</t>
  </si>
  <si>
    <t>COMPONENTI AMBIENTALI</t>
  </si>
  <si>
    <t>Scheda 1.1</t>
  </si>
  <si>
    <t>Materie prime e prodotti in ingresso e in uscita</t>
  </si>
  <si>
    <t>Scheda 1.2</t>
  </si>
  <si>
    <t>Risorse Idriche</t>
  </si>
  <si>
    <t>Scheda 1.3</t>
  </si>
  <si>
    <t>Energia</t>
  </si>
  <si>
    <t>Scheda 1.4</t>
  </si>
  <si>
    <t>Combustibili</t>
  </si>
  <si>
    <t>Scheda 1.5</t>
  </si>
  <si>
    <t>Emissioni in atmosfera</t>
  </si>
  <si>
    <t>Scheda 1.6</t>
  </si>
  <si>
    <t>Emissioni in acqua</t>
  </si>
  <si>
    <t>Scheda 1.7</t>
  </si>
  <si>
    <t>Impatto acustico</t>
  </si>
  <si>
    <t>Scheda 1.8</t>
  </si>
  <si>
    <t>Rifiuti</t>
  </si>
  <si>
    <t>Scheda 1.9</t>
  </si>
  <si>
    <t>Suolo e sottosuolo</t>
  </si>
  <si>
    <t>Sezione 2</t>
  </si>
  <si>
    <t>GESTIONE DELL'IMPIANTO</t>
  </si>
  <si>
    <t>Scheda 2.1</t>
  </si>
  <si>
    <t>Controllo fasi critiche, manutenzioni, stoccaggi</t>
  </si>
  <si>
    <t>Sezione 3</t>
  </si>
  <si>
    <t>INDICATORI DI PRESTAZIONE</t>
  </si>
  <si>
    <t>Scheda 3.1</t>
  </si>
  <si>
    <t>Monitoraggio degli indicatori di performance</t>
  </si>
  <si>
    <t>Sezione 4</t>
  </si>
  <si>
    <t>CERTIFICAZIONE DEL RESPONSABILE DELLA CERTIFICAZIONE</t>
  </si>
  <si>
    <t>1 - COMPONENTI AMBIENTALI</t>
  </si>
  <si>
    <t>1.1.  Materie prime e prodotti in ingresso e in uscita</t>
  </si>
  <si>
    <t>In Ingresso</t>
  </si>
  <si>
    <t>Tabella 1.1.1. Materie prime</t>
  </si>
  <si>
    <t>Denominazione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</si>
  <si>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</si>
  <si>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</si>
  <si>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</si>
  <si>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</si>
  <si>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</si>
  <si>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</si>
  <si>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</si>
  <si>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</si>
  <si>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</si>
  <si>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</si>
  <si>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</si>
  <si>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</si>
  <si>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 ANNO</t>
  </si>
  <si>
    <t>U.M.</t>
  </si>
  <si>
    <t>ETANOLO</t>
  </si>
  <si>
    <t>LITRI</t>
  </si>
  <si>
    <t>ACIDO TRICLOROACETICO</t>
  </si>
  <si>
    <t>KG</t>
  </si>
  <si>
    <t>CELITE</t>
  </si>
  <si>
    <t>SODIO IDROSSIDO IN SCAGLIE/PERLE</t>
  </si>
  <si>
    <t>CARBONE ATTIVO</t>
  </si>
  <si>
    <t>CLORURO DI SODIO</t>
  </si>
  <si>
    <t>ACIDO CLORIDRICO 2 M</t>
  </si>
  <si>
    <t>MANGANESE SOLFATO</t>
  </si>
  <si>
    <t>RAME SOLFATO</t>
  </si>
  <si>
    <t>T</t>
  </si>
  <si>
    <t>POTASSIO SOLFATO</t>
  </si>
  <si>
    <t>SODIO FOSFATO</t>
  </si>
  <si>
    <t>ZINCO CLORURO</t>
  </si>
  <si>
    <t>SORBITOLO</t>
  </si>
  <si>
    <t>GELATINA</t>
  </si>
  <si>
    <t>DALIN</t>
  </si>
  <si>
    <t>CMC</t>
  </si>
  <si>
    <t>ALLUMINIO GLICINATO</t>
  </si>
  <si>
    <t>BUTILENGLICOLE</t>
  </si>
  <si>
    <t>DHEP</t>
  </si>
  <si>
    <t>GLICOLE PROPILENICO</t>
  </si>
  <si>
    <t>CAOLINO</t>
  </si>
  <si>
    <t>POVIDONE (KOLLIDON)</t>
  </si>
  <si>
    <t>ACIDO TARTARICO</t>
  </si>
  <si>
    <t>PROPILPARAIDROSSIBENZOATO</t>
  </si>
  <si>
    <t>METILPARAIDROSSIBENZOATO</t>
  </si>
  <si>
    <t>SODIO POLIACRILATO</t>
  </si>
  <si>
    <t>TNT</t>
  </si>
  <si>
    <t>METRI</t>
  </si>
  <si>
    <t>INTERLEAVE</t>
  </si>
  <si>
    <t>EDTA</t>
  </si>
  <si>
    <t>BIOSSIDO DI TITANIO</t>
  </si>
  <si>
    <t>ALCOOL ISOPROPILICO</t>
  </si>
  <si>
    <t>LIDOCAINA</t>
  </si>
  <si>
    <t>ACIDO POLIACRILICO 20 %</t>
  </si>
  <si>
    <t>ALCOOL POLIVINILICO</t>
  </si>
  <si>
    <t>GLICERINA</t>
  </si>
  <si>
    <t>UREA</t>
  </si>
  <si>
    <t>MENTOLO</t>
  </si>
  <si>
    <t>WINTERGREEN OIL</t>
  </si>
  <si>
    <t>SPAN 80</t>
  </si>
  <si>
    <t>ASTUCCI</t>
  </si>
  <si>
    <t>NUMERO</t>
  </si>
  <si>
    <t>FOGLI ILLUSTRATIVI</t>
  </si>
  <si>
    <t>DICLOFENAC SODICO</t>
  </si>
  <si>
    <t>EUDRAGIT E100</t>
  </si>
  <si>
    <t>CITHROL 6 MS</t>
  </si>
  <si>
    <t>PIROXICAM</t>
  </si>
  <si>
    <t>ACETONE</t>
  </si>
  <si>
    <t>LOCTITE</t>
  </si>
  <si>
    <t>ACETATO DI ETILE</t>
  </si>
  <si>
    <t>NITROGLICERINA 23% IN DUROTAK</t>
  </si>
  <si>
    <t>Tabella 1.1.2. Additivi</t>
  </si>
  <si>
    <t xml:space="preserve">Denominazione </t>
  </si>
  <si>
    <t>N/A</t>
  </si>
  <si>
    <t xml:space="preserve">Tabella 1.1.3. Sottoprodotti (art. 183 D.Lgs. 152/2006 s.m.i) </t>
  </si>
  <si>
    <t>LUG.IO</t>
  </si>
  <si>
    <t>TOTLAE ANNO</t>
  </si>
  <si>
    <t>Tabella 1.1.4 – Controllo radiometrico</t>
  </si>
  <si>
    <t>E' previsto il controllo radiometrico in entrata? (SI/NO)</t>
  </si>
  <si>
    <t>NO</t>
  </si>
  <si>
    <t>Modalità stoccaggio</t>
  </si>
  <si>
    <t xml:space="preserve">Strumentazione usata </t>
  </si>
  <si>
    <t>Data controllo</t>
  </si>
  <si>
    <t>In Uscita</t>
  </si>
  <si>
    <t>Tabella 1.1.5. Prodotti finiti</t>
  </si>
  <si>
    <t>IALURONATO DI SODIO</t>
  </si>
  <si>
    <t>CEROTTI MEDICATI PLASTER</t>
  </si>
  <si>
    <t>CEROTTI MEDICATI TAPE</t>
  </si>
  <si>
    <t xml:space="preserve">Tabella 1.1.6. Sottoprodotti (art. 183 D.Lgs. 152/2006 s.m.i) </t>
  </si>
  <si>
    <t>ACQUETTE ALCOLICHE</t>
  </si>
  <si>
    <t xml:space="preserve">LITRI </t>
  </si>
  <si>
    <t>Tabella 1.1.7 – Controllo radiometrico</t>
  </si>
  <si>
    <t>E' previsto il controllo radiometrico in uscita? (SI/NO)</t>
  </si>
  <si>
    <t>Strumentazione usata</t>
  </si>
  <si>
    <t>1.2. Risorse idriche</t>
  </si>
  <si>
    <t>Tabella 1.2.1. Risorse idriche</t>
  </si>
  <si>
    <t>Tipologia di approvvigionamento:</t>
  </si>
  <si>
    <t>Acqua fornita da Consorzio ASI</t>
  </si>
  <si>
    <t>Periodo</t>
  </si>
  <si>
    <t>Consumo</t>
  </si>
  <si>
    <t>mc</t>
  </si>
  <si>
    <t>TOTALE</t>
  </si>
  <si>
    <t>1.3. Energia</t>
  </si>
  <si>
    <t>Tabella 1.3.1. Risorse energetiche</t>
  </si>
  <si>
    <t>Si calcolano i TEP utilizzando i valori riportati nella tabella in calce</t>
  </si>
  <si>
    <t>Energia elettrica fornita da ACEA SpA</t>
  </si>
  <si>
    <t>U.M</t>
  </si>
  <si>
    <t>TEP</t>
  </si>
  <si>
    <t>kWh</t>
  </si>
  <si>
    <t xml:space="preserve">1.4. Combustibili </t>
  </si>
  <si>
    <t>Tabella 1.4.1. Consumo di combustibili</t>
  </si>
  <si>
    <t xml:space="preserve">Combustibili </t>
  </si>
  <si>
    <t>Metano</t>
  </si>
  <si>
    <t>Nmc</t>
  </si>
  <si>
    <t>EQUIVALENTE ENERGETICO DI ALCUNI PRODOTTI COMBUSTIBILI ED ENERGIA
(Valori indicativi espressi in TEP primari per unità fisica di prodotto)
(da Circolare Mi.S.E. del 18 dicembre 2014)</t>
  </si>
  <si>
    <t>Combustibile</t>
  </si>
  <si>
    <t>Unità</t>
  </si>
  <si>
    <t>Conversione in TEP</t>
  </si>
  <si>
    <t>Gasolio</t>
  </si>
  <si>
    <t>1 ton</t>
  </si>
  <si>
    <t>1000 lt</t>
  </si>
  <si>
    <t>Olio combustibile</t>
  </si>
  <si>
    <r>
      <t xml:space="preserve">Gas di petrolio liquefatti (GPL) - liquido </t>
    </r>
    <r>
      <rPr>
        <sz val="6"/>
        <rFont val="Arial"/>
        <family val="2"/>
      </rPr>
      <t>(6)</t>
    </r>
  </si>
  <si>
    <r>
      <t>Gas di petrolio liquefatti (GPL) - liquido</t>
    </r>
    <r>
      <rPr>
        <sz val="6"/>
        <rFont val="Arial"/>
        <family val="2"/>
      </rPr>
      <t xml:space="preserve"> (2) (6)</t>
    </r>
  </si>
  <si>
    <r>
      <t xml:space="preserve">Gas di petrolio liquefatti (GPL) - gassoso </t>
    </r>
    <r>
      <rPr>
        <sz val="6"/>
        <rFont val="Arial"/>
        <family val="2"/>
      </rPr>
      <t>(3) (5) (6)</t>
    </r>
  </si>
  <si>
    <t>1000 Smc</t>
  </si>
  <si>
    <t>1000 Nmc</t>
  </si>
  <si>
    <r>
      <t xml:space="preserve">Benzine autotrazione </t>
    </r>
    <r>
      <rPr>
        <sz val="6"/>
        <rFont val="Arial"/>
        <family val="2"/>
      </rPr>
      <t>(4)</t>
    </r>
  </si>
  <si>
    <t>Oli vegetali</t>
  </si>
  <si>
    <t>Pellet</t>
  </si>
  <si>
    <t>Legna macinata fresca (cippato)</t>
  </si>
  <si>
    <r>
      <t xml:space="preserve">Gas naturale </t>
    </r>
    <r>
      <rPr>
        <sz val="6"/>
        <rFont val="Arial"/>
        <family val="2"/>
      </rPr>
      <t>(5)</t>
    </r>
  </si>
  <si>
    <t>Gas naturale liquefatto (GNL)</t>
  </si>
  <si>
    <r>
      <t>Biogas</t>
    </r>
    <r>
      <rPr>
        <sz val="6"/>
        <rFont val="Arial"/>
        <family val="2"/>
      </rPr>
      <t xml:space="preserve"> (5)</t>
    </r>
  </si>
  <si>
    <t>Elelttricità approvvigionata dalla rete elettrica</t>
  </si>
  <si>
    <t>1 MWh</t>
  </si>
  <si>
    <t>Elettricità prodotta in loco da idraulico, eolico, fotovoltaico e geotermia</t>
  </si>
  <si>
    <t>Calore consumato da fluido termovettore acquistato</t>
  </si>
  <si>
    <t>1 GJ</t>
  </si>
  <si>
    <t>(1): è stata considerata una densità di 0,84 kg/dmc</t>
  </si>
  <si>
    <t>(2): è stata adottata una densità di 0,56 kg/dmc</t>
  </si>
  <si>
    <t>(3): è stata adottata una densità di 2,3 kg/dmc a T=15,5°C a p.a.</t>
  </si>
  <si>
    <t>(4): è stata adottata una densita di 0,74 kg/dmc</t>
  </si>
  <si>
    <t>(5): è stato adottato un fattore di conversione da Nmc a Smc pari a 1000 Nmc=1055 Smc</t>
  </si>
  <si>
    <t>(6): è stata considerata una proporzione tra Butano e Propano rispettivamente pari al 70% e 30 %</t>
  </si>
  <si>
    <t>1.5 Emissioni in atmosfera</t>
  </si>
  <si>
    <t>Tabella 1.5.1. Punti di emissione (dati fisici)</t>
  </si>
  <si>
    <t>Punto di Emissione</t>
  </si>
  <si>
    <t>Durata  di funzionamento del camino</t>
  </si>
  <si>
    <t>Durata Emissioni</t>
  </si>
  <si>
    <t>Note</t>
  </si>
  <si>
    <t>E1</t>
  </si>
  <si>
    <t>250 g/anno</t>
  </si>
  <si>
    <t>8 ore/giorno</t>
  </si>
  <si>
    <t>Vecchia codifica Autorizzazione nr. 116 del 21/05/2011 - E1 - campionamento annuale</t>
  </si>
  <si>
    <t>E2</t>
  </si>
  <si>
    <t>20 ore/settimana</t>
  </si>
  <si>
    <t>Vecchia codifica Autorizzazione nr. 116 del 21/05/2011 - E5 - campionamento annuale</t>
  </si>
  <si>
    <t>E3</t>
  </si>
  <si>
    <t>Vecchia codifica Autorizzazione nr. 116 del 21/05/2011 - E6 - campionamento annuale</t>
  </si>
  <si>
    <t>E4</t>
  </si>
  <si>
    <t>Vecchia codifica Autorizzazione nr. 116 del 21/05/2011 - E7 - campionamento annuale</t>
  </si>
  <si>
    <t>E5</t>
  </si>
  <si>
    <t>Campionamento annuale</t>
  </si>
  <si>
    <t>E6</t>
  </si>
  <si>
    <t>E7</t>
  </si>
  <si>
    <t>24 ore/giorno</t>
  </si>
  <si>
    <t>Campionamento semestrale</t>
  </si>
  <si>
    <t>E8</t>
  </si>
  <si>
    <t>E9</t>
  </si>
  <si>
    <t>E10</t>
  </si>
  <si>
    <t>0 (Servizio Back Up)</t>
  </si>
  <si>
    <t>E11</t>
  </si>
  <si>
    <t>E12</t>
  </si>
  <si>
    <t>Campionamento trimestrale</t>
  </si>
  <si>
    <t>E13</t>
  </si>
  <si>
    <t>Solo in caso di emergenza</t>
  </si>
  <si>
    <t>E14</t>
  </si>
  <si>
    <t>Non attivo - Impianto asservito in via di ultimazione</t>
  </si>
  <si>
    <t>E15</t>
  </si>
  <si>
    <t>Tabella 1.5.2. Inquinanti monitorati</t>
  </si>
  <si>
    <t>Punto di emissione</t>
  </si>
  <si>
    <t>Parametri monitorati</t>
  </si>
  <si>
    <r>
      <t>Concentrazione limite da normativa o autorizzata in AIA [mg/Nm</t>
    </r>
    <r>
      <rPr>
        <b/>
        <vertAlign val="superscript"/>
        <sz val="10"/>
        <rFont val="Tahoma"/>
        <family val="2"/>
      </rPr>
      <t>3</t>
    </r>
    <r>
      <rPr>
        <b/>
        <sz val="10"/>
        <rFont val="Tahoma"/>
        <family val="2"/>
      </rPr>
      <t>]</t>
    </r>
  </si>
  <si>
    <t>Portata (Nm3/h)</t>
  </si>
  <si>
    <t>Flusso di massa</t>
  </si>
  <si>
    <t xml:space="preserve">Concentrazione </t>
  </si>
  <si>
    <t xml:space="preserve"> % su valore limite di emissione</t>
  </si>
  <si>
    <t>Analisi del 26/10/2017 RdP n. 20174607</t>
  </si>
  <si>
    <t>POLVERI TOTALI</t>
  </si>
  <si>
    <t>kg/h</t>
  </si>
  <si>
    <t>&lt; 1,0000</t>
  </si>
  <si>
    <t>mg/Nm3</t>
  </si>
  <si>
    <t>Analisi del 09/11/2017 RdP n. 20174734</t>
  </si>
  <si>
    <t>ALCOL ETILICO</t>
  </si>
  <si>
    <t>Analisi del 30/11/2017 RdP n. 20175093</t>
  </si>
  <si>
    <t>Analisi del 30/11/2017 RdP n. 20175094</t>
  </si>
  <si>
    <t>Analisi del 10/07/2017 RdP n. 20172798</t>
  </si>
  <si>
    <t>Rapporto di Prova integrato in data 12/01/2018</t>
  </si>
  <si>
    <t>SOV TAB A1 - Classe I</t>
  </si>
  <si>
    <t>&lt; 0,1000</t>
  </si>
  <si>
    <t>SOV TAB A1 - Classe II</t>
  </si>
  <si>
    <t>SOV TAB A1 - Classe III</t>
  </si>
  <si>
    <t>Analisi del 30/01/2017 RdP n. 20170341</t>
  </si>
  <si>
    <t>Analisi del 30/01/2017 RdP n. 20170342</t>
  </si>
  <si>
    <r>
      <t>NO</t>
    </r>
    <r>
      <rPr>
        <sz val="8"/>
        <rFont val="Tahoma"/>
        <family val="2"/>
      </rPr>
      <t>X</t>
    </r>
  </si>
  <si>
    <t>Analisi del 10/07/2017 RdP n. 20172799</t>
  </si>
  <si>
    <t>Analisi del 30/01/2017 RdP n. 20170343</t>
  </si>
  <si>
    <t>Analisi del 10/07/2017 RdP n. 20172800</t>
  </si>
  <si>
    <t>Analisi del 30/01/2017 RdP n. 20170344</t>
  </si>
  <si>
    <t>Analisi del 10/07/2017 RdP n. 20172801</t>
  </si>
  <si>
    <t>Analisi del 30/01/2017 RdP n. 20170345</t>
  </si>
  <si>
    <t>Analisi del 10/07/2017 RdP n. 20172802</t>
  </si>
  <si>
    <t>Analisi del 31/01/2017 RdP n. 20170346</t>
  </si>
  <si>
    <t>Analisi del 10/07/2017 RdP n. 20172803</t>
  </si>
  <si>
    <t>Analisi del 08/03/2017 RdP n. 20170857</t>
  </si>
  <si>
    <t>COV</t>
  </si>
  <si>
    <t>Analisi del 09/06/2017 RdP n. 20172275</t>
  </si>
  <si>
    <t>Analisi del 19/09/2017 RdP n. 20173790</t>
  </si>
  <si>
    <t>Analisi del 15/12/2017 RdP n. 20175379</t>
  </si>
  <si>
    <t>Analisi del _____N/A_________ RdP n. _______N/A________</t>
  </si>
  <si>
    <t>Solo in caso di emergenza (By Pass E12)</t>
  </si>
  <si>
    <t>///</t>
  </si>
  <si>
    <t>1.6. Emissioni in acqua</t>
  </si>
  <si>
    <t>Tabella 1.6.1. Punti di emissione</t>
  </si>
  <si>
    <t>Durata emissione                h/giorno</t>
  </si>
  <si>
    <t>Durata emissione gg/anno</t>
  </si>
  <si>
    <t>NOTE</t>
  </si>
  <si>
    <t>SF1</t>
  </si>
  <si>
    <t>Acque reflue industriali + acque reflue civili - scarico in pubblica fognatura</t>
  </si>
  <si>
    <t>SF2</t>
  </si>
  <si>
    <t>Acque meteoriche potenzialmente contaminate + acque reflue civili - scarico in pubblica fognatura</t>
  </si>
  <si>
    <t>SF3</t>
  </si>
  <si>
    <t>Acque meteoriche non contaminate - scarico in pubblica fognatura</t>
  </si>
  <si>
    <t>SF4</t>
  </si>
  <si>
    <t>SF5</t>
  </si>
  <si>
    <t>Tabella 1.6.2. Inquinanti monitorati</t>
  </si>
  <si>
    <r>
      <t xml:space="preserve">PUNTO DI EMISSIONE: </t>
    </r>
    <r>
      <rPr>
        <b/>
        <sz val="12"/>
        <rFont val="Tahoma"/>
        <family val="2"/>
      </rPr>
      <t>SF1</t>
    </r>
  </si>
  <si>
    <r>
      <t xml:space="preserve">PUNTO DI EMISSIONE: </t>
    </r>
    <r>
      <rPr>
        <b/>
        <sz val="12"/>
        <rFont val="Tahoma"/>
        <family val="2"/>
      </rPr>
      <t>SF2</t>
    </r>
  </si>
  <si>
    <t>Inquinanti</t>
  </si>
  <si>
    <t>Concentrazione limite - D.Lgs. n.152/2006 s.m.i., Parte Terza, Allegato V - scarichi in pubblica fognatura</t>
  </si>
  <si>
    <t>% sul limite di emissione</t>
  </si>
  <si>
    <t>Analisi del 02/05/2017 RdP n. 20171683</t>
  </si>
  <si>
    <t>Analisi del 02/05/2017 RdP n. 20171684</t>
  </si>
  <si>
    <t>pH</t>
  </si>
  <si>
    <t>5,5 - 9,5</t>
  </si>
  <si>
    <t>[mg/l]</t>
  </si>
  <si>
    <t>Colore</t>
  </si>
  <si>
    <t>Non percettibile con diluizione 1:40</t>
  </si>
  <si>
    <t>Incolore</t>
  </si>
  <si>
    <t>Odore</t>
  </si>
  <si>
    <t>Non deve essere causa di molestie</t>
  </si>
  <si>
    <t>Non molesto</t>
  </si>
  <si>
    <t>Materiali grossolani</t>
  </si>
  <si>
    <t>Assenti</t>
  </si>
  <si>
    <t>SST</t>
  </si>
  <si>
    <r>
      <t>BOD</t>
    </r>
    <r>
      <rPr>
        <sz val="8"/>
        <rFont val="Tahoma"/>
        <family val="2"/>
      </rPr>
      <t>5</t>
    </r>
  </si>
  <si>
    <t>COD</t>
  </si>
  <si>
    <t>Alluminio</t>
  </si>
  <si>
    <t>&lt; 0,01</t>
  </si>
  <si>
    <t>Arsenico</t>
  </si>
  <si>
    <t>Bario</t>
  </si>
  <si>
    <t>Boro</t>
  </si>
  <si>
    <t>Cadmio</t>
  </si>
  <si>
    <t>Cromo totale</t>
  </si>
  <si>
    <t>Cromo VI</t>
  </si>
  <si>
    <t>Ferro</t>
  </si>
  <si>
    <t>Manganese</t>
  </si>
  <si>
    <t>Mercurio</t>
  </si>
  <si>
    <t>&lt; 0,001</t>
  </si>
  <si>
    <t>Nichel</t>
  </si>
  <si>
    <t>Piombo</t>
  </si>
  <si>
    <t>Rame</t>
  </si>
  <si>
    <t>Selenio</t>
  </si>
  <si>
    <t>Stagno</t>
  </si>
  <si>
    <t>Cobalto</t>
  </si>
  <si>
    <t>Tungsteno</t>
  </si>
  <si>
    <t>Zinco</t>
  </si>
  <si>
    <t>Cianuri</t>
  </si>
  <si>
    <t>&lt; 10,00</t>
  </si>
  <si>
    <r>
      <t>[m</t>
    </r>
    <r>
      <rPr>
        <sz val="10"/>
        <rFont val="Tahoma"/>
        <family val="2"/>
      </rPr>
      <t>g/l]</t>
    </r>
  </si>
  <si>
    <t>Cloro attivo libero</t>
  </si>
  <si>
    <t>non rilevato</t>
  </si>
  <si>
    <t>Solfuri</t>
  </si>
  <si>
    <t>Solfiti</t>
  </si>
  <si>
    <t>Solfati</t>
  </si>
  <si>
    <t>Cloruri</t>
  </si>
  <si>
    <t>Fluoruri</t>
  </si>
  <si>
    <t>&lt; 0,10</t>
  </si>
  <si>
    <t>Fosforo totale</t>
  </si>
  <si>
    <t>Azoto ammoniacale</t>
  </si>
  <si>
    <t>Azoto nitroso</t>
  </si>
  <si>
    <t>Azoto nitrico</t>
  </si>
  <si>
    <t>Grassi e olii animali e vegetali</t>
  </si>
  <si>
    <t>&lt; 1,00</t>
  </si>
  <si>
    <t>Idrocarburi totali</t>
  </si>
  <si>
    <t>Fenoli</t>
  </si>
  <si>
    <t>Aldeidi</t>
  </si>
  <si>
    <t>Solventi organici aromatici</t>
  </si>
  <si>
    <t>Solventi organici azotati</t>
  </si>
  <si>
    <t>Tensioattivi totali</t>
  </si>
  <si>
    <t>Aldrin</t>
  </si>
  <si>
    <t>Dieldrin</t>
  </si>
  <si>
    <t>Endrin</t>
  </si>
  <si>
    <t>Isodrin</t>
  </si>
  <si>
    <t>Pesticidi totali</t>
  </si>
  <si>
    <t>Solventi clorurati</t>
  </si>
  <si>
    <t>Escherichia coli</t>
  </si>
  <si>
    <t>[UFC/100 ml]</t>
  </si>
  <si>
    <t>Saggio di tossicità</t>
  </si>
  <si>
    <t>% organismi immobili</t>
  </si>
  <si>
    <r>
      <t xml:space="preserve">PUNTO DI EMISSIONE: </t>
    </r>
    <r>
      <rPr>
        <b/>
        <sz val="12"/>
        <rFont val="Tahoma"/>
        <family val="2"/>
      </rPr>
      <t>SF3</t>
    </r>
  </si>
  <si>
    <r>
      <t xml:space="preserve">PUNTO DI EMISSIONE: </t>
    </r>
    <r>
      <rPr>
        <b/>
        <sz val="12"/>
        <rFont val="Tahoma"/>
        <family val="2"/>
      </rPr>
      <t>SF4</t>
    </r>
  </si>
  <si>
    <t>Analisi del 21/03/2017 RdP n. 20171019</t>
  </si>
  <si>
    <t>Analisi del 21/03/2017 RdP n. 20171020</t>
  </si>
  <si>
    <r>
      <t xml:space="preserve">PUNTO DI EMISSIONE: </t>
    </r>
    <r>
      <rPr>
        <b/>
        <sz val="12"/>
        <rFont val="Tahoma"/>
        <family val="2"/>
      </rPr>
      <t>SF5</t>
    </r>
  </si>
  <si>
    <t>NOTE:</t>
  </si>
  <si>
    <r>
      <t xml:space="preserve">Le concentrazioni limite considerate per i punti di emissione SF3, SF4, SF5 fanno riferimento alla Tabella 3 dell'Allegato V alla Parte Terza del D.Lgs. 152/06 e s.m.i. realativa agli scarichi in pubblica fognatura, così come indicato nella Tabella 1.6.1 - </t>
    </r>
    <r>
      <rPr>
        <b/>
        <i/>
        <sz val="9"/>
        <rFont val="Tahoma"/>
        <family val="2"/>
      </rPr>
      <t>Punti di scarico</t>
    </r>
    <r>
      <rPr>
        <b/>
        <sz val="9"/>
        <rFont val="Tahoma"/>
        <family val="2"/>
      </rPr>
      <t xml:space="preserve"> - del Piano di Monitoraggio e Controllo.</t>
    </r>
  </si>
  <si>
    <t>Analisi del 21/03/2017 RdP n. 20171021</t>
  </si>
  <si>
    <t>1.7. Impatto acustico</t>
  </si>
  <si>
    <t>E' previsto il monitoraggio dell'impatto acustico nel PMC? (SI/NO)</t>
  </si>
  <si>
    <t>SI</t>
  </si>
  <si>
    <t>Se SI, è stato eseguito il monitoraggio durante l'anno di riferimento  (SI/NO)?</t>
  </si>
  <si>
    <t>Tabella 1.7.1. Rumore</t>
  </si>
  <si>
    <r>
      <t xml:space="preserve">Classe di destinazione d'uso del territorio: </t>
    </r>
    <r>
      <rPr>
        <b/>
        <sz val="10"/>
        <rFont val="Tahoma"/>
        <family val="2"/>
      </rPr>
      <t>VI - Aree esclusivamente industriali</t>
    </r>
  </si>
  <si>
    <r>
      <t xml:space="preserve">Leq diurno: </t>
    </r>
    <r>
      <rPr>
        <b/>
        <sz val="10"/>
        <rFont val="Tahoma"/>
        <family val="2"/>
      </rPr>
      <t>70 dB(A)</t>
    </r>
  </si>
  <si>
    <r>
      <t>Leq notturno:</t>
    </r>
    <r>
      <rPr>
        <b/>
        <sz val="10"/>
        <rFont val="Tahoma"/>
        <family val="2"/>
      </rPr>
      <t xml:space="preserve"> 70 dB(A)</t>
    </r>
  </si>
  <si>
    <t xml:space="preserve">Data della valutazione </t>
  </si>
  <si>
    <t>Valutazione nr.</t>
  </si>
  <si>
    <t>Posizione del punto di misura</t>
  </si>
  <si>
    <t>Altezza del punto di misura</t>
  </si>
  <si>
    <t>Condizioni di funzionamento degli impianti</t>
  </si>
  <si>
    <t>Parametro valutato</t>
  </si>
  <si>
    <t>Valore riscontrato</t>
  </si>
  <si>
    <t>UM</t>
  </si>
  <si>
    <t>18/04/2017</t>
  </si>
  <si>
    <t>P1</t>
  </si>
  <si>
    <t>Tra edificio A / Zona Carico Scarico merci - Confine Ovest con strada ASI</t>
  </si>
  <si>
    <t>1,50 m</t>
  </si>
  <si>
    <t>Attivi</t>
  </si>
  <si>
    <t>Livello di pressione sonora</t>
  </si>
  <si>
    <t>dB(A)</t>
  </si>
  <si>
    <t>P2</t>
  </si>
  <si>
    <t>Tra edificio U e Officina - Confine Nord con altra proprietà</t>
  </si>
  <si>
    <t>P3</t>
  </si>
  <si>
    <t>Tra edficio B e edificio C - confine Nord con altra proprietà</t>
  </si>
  <si>
    <t>P4</t>
  </si>
  <si>
    <t>Parco solventi - confine EST con altra proprietà</t>
  </si>
  <si>
    <t>P5</t>
  </si>
  <si>
    <t>Edificio S - confine SUD con altra proprietà</t>
  </si>
  <si>
    <t>P6</t>
  </si>
  <si>
    <t>Parcheggio Edificio A - confine SUD con area ASI</t>
  </si>
  <si>
    <t>1.8 - Rifiuti</t>
  </si>
  <si>
    <t>Tabella 1.8.1 - Rifiuti in ingresso</t>
  </si>
  <si>
    <t>E' prevista l'utilizzo di rifiuti nel ciclo produttivo? (SI/NO)</t>
  </si>
  <si>
    <t xml:space="preserve">Rifiuti </t>
  </si>
  <si>
    <t>Codice CER</t>
  </si>
  <si>
    <t>Stato fisico</t>
  </si>
  <si>
    <t>Recupero (codice)</t>
  </si>
  <si>
    <t>TOTALE RIFIUTI INGRESSO</t>
  </si>
  <si>
    <t>Tabella 1.8.2 - Rifiuti prodotti</t>
  </si>
  <si>
    <t>Rifiuti prodotti</t>
  </si>
  <si>
    <t>Smaltimento    (codice)</t>
  </si>
  <si>
    <t>Recupero                 (codice)</t>
  </si>
  <si>
    <t>Rifiuto acquoso da levigazione marmi</t>
  </si>
  <si>
    <t>01.04.13</t>
  </si>
  <si>
    <t>liquido</t>
  </si>
  <si>
    <t>R13</t>
  </si>
  <si>
    <t>/</t>
  </si>
  <si>
    <t>Solventi</t>
  </si>
  <si>
    <t>07.05.04*</t>
  </si>
  <si>
    <t>D15</t>
  </si>
  <si>
    <t>Fondi di distillazione</t>
  </si>
  <si>
    <t>07.05.08*</t>
  </si>
  <si>
    <t>Filtro Funda</t>
  </si>
  <si>
    <t>07.05.10*</t>
  </si>
  <si>
    <t>solido</t>
  </si>
  <si>
    <t>Scarti di produzione Tape</t>
  </si>
  <si>
    <t>07.05.13*</t>
  </si>
  <si>
    <t>Scarti di produzione Plaster</t>
  </si>
  <si>
    <t>07.05.14</t>
  </si>
  <si>
    <t>Toner</t>
  </si>
  <si>
    <t>08.03.18</t>
  </si>
  <si>
    <t>Sigillanti contenenti solventi</t>
  </si>
  <si>
    <t>08.04.09*</t>
  </si>
  <si>
    <t>Rifiuti acquosi contenenti adesivi con solventi organici</t>
  </si>
  <si>
    <t>08,04,15*</t>
  </si>
  <si>
    <t>Rifuti acquosi contenenti colle e sigillanti</t>
  </si>
  <si>
    <t>08.04.16</t>
  </si>
  <si>
    <t>Olii esausti</t>
  </si>
  <si>
    <t>13.02.08*</t>
  </si>
  <si>
    <t>Solventi esausti</t>
  </si>
  <si>
    <t>14.06.03*</t>
  </si>
  <si>
    <t>Imballaggi in carta e cartone</t>
  </si>
  <si>
    <t>15.01.01</t>
  </si>
  <si>
    <t>Imballaggi in plastica</t>
  </si>
  <si>
    <t>15.01.02</t>
  </si>
  <si>
    <t>Imballaggi in legno</t>
  </si>
  <si>
    <t>15.01.03</t>
  </si>
  <si>
    <t>Imballaggi in materiali misti</t>
  </si>
  <si>
    <t>15.01.06</t>
  </si>
  <si>
    <t>Imballaggi in vetro</t>
  </si>
  <si>
    <t>15.01.07</t>
  </si>
  <si>
    <t>Imballaggi contaminati</t>
  </si>
  <si>
    <t>15.01.10*</t>
  </si>
  <si>
    <t>Assorbenti e filtranti contaminati</t>
  </si>
  <si>
    <t>15.02.02*</t>
  </si>
  <si>
    <t>Assorbenti e filtranti non pericolosi</t>
  </si>
  <si>
    <t>15.02.03</t>
  </si>
  <si>
    <t>Sostanze chimiche di laboratorio</t>
  </si>
  <si>
    <t>16.05.06*</t>
  </si>
  <si>
    <t>liquido/solido</t>
  </si>
  <si>
    <t>Sostanze inorganiche di laboratorio</t>
  </si>
  <si>
    <t>16.05.07*</t>
  </si>
  <si>
    <t>Sostanze chimiche di scarto</t>
  </si>
  <si>
    <t>16.05.09</t>
  </si>
  <si>
    <t>Batterie al piombo</t>
  </si>
  <si>
    <t>16.06.01*</t>
  </si>
  <si>
    <t>Soluzioni acquose di scarto</t>
  </si>
  <si>
    <t>16.10.02</t>
  </si>
  <si>
    <t>Plastica</t>
  </si>
  <si>
    <t>17.02.03</t>
  </si>
  <si>
    <t>Metalli misti</t>
  </si>
  <si>
    <t>17.04.07</t>
  </si>
  <si>
    <t>Rifiuti biologici pericolosi</t>
  </si>
  <si>
    <t>18.01.03*</t>
  </si>
  <si>
    <t>Rifiuti biologici non pericolosi</t>
  </si>
  <si>
    <t>18.01.04</t>
  </si>
  <si>
    <t>Medicinali scaduti non pericolosi</t>
  </si>
  <si>
    <t>18.01.09</t>
  </si>
  <si>
    <t>Resine scambio ionici addolcimento acque</t>
  </si>
  <si>
    <t>19.09.05</t>
  </si>
  <si>
    <t>Neon</t>
  </si>
  <si>
    <t>20.01.21*</t>
  </si>
  <si>
    <t>Medicinali scaduti</t>
  </si>
  <si>
    <t>20.01.32</t>
  </si>
  <si>
    <t>Apparecchi elettronici non pericolosi</t>
  </si>
  <si>
    <t>20.01.36</t>
  </si>
  <si>
    <t>Rfiuti Biodegradabili</t>
  </si>
  <si>
    <t>20.02.01</t>
  </si>
  <si>
    <t>Fanghi fosse settiche</t>
  </si>
  <si>
    <t>20.03.04</t>
  </si>
  <si>
    <t>D8</t>
  </si>
  <si>
    <t>TOTALE RIFIUTI USCITA</t>
  </si>
  <si>
    <t>1.9 – Suolo e sottosuolo</t>
  </si>
  <si>
    <t>Tabella 1.9.1 – Acque di falda</t>
  </si>
  <si>
    <t>E' previsto il controllo analitico delle acque di falda? (SI/NO)</t>
  </si>
  <si>
    <t>2- GESTIONE DELL'IMPIANTO</t>
  </si>
  <si>
    <t>2.1 Controllo fasi critiche, manutenzioni, stoccaggi</t>
  </si>
  <si>
    <t xml:space="preserve">Tabella 2.1.1 - Sistemi di controllo delle fasi critiche del processo </t>
  </si>
  <si>
    <t>Fase di Produzione</t>
  </si>
  <si>
    <t>Attività controllata</t>
  </si>
  <si>
    <t>Parametri di esercizio</t>
  </si>
  <si>
    <t>Fonte del dato</t>
  </si>
  <si>
    <t xml:space="preserve">Frequenza </t>
  </si>
  <si>
    <t>Risultato del controllo (*)</t>
  </si>
  <si>
    <t>Commenti</t>
  </si>
  <si>
    <t>PRODUZIONE ACIDO IALURONICO</t>
  </si>
  <si>
    <t>Fermentazione - Step5</t>
  </si>
  <si>
    <t>pH processo</t>
  </si>
  <si>
    <t>Analizzatore pH</t>
  </si>
  <si>
    <t>IN CONTINUO</t>
  </si>
  <si>
    <t>(*)</t>
  </si>
  <si>
    <t>Aerazione processo</t>
  </si>
  <si>
    <t>Ossigeno aerazione</t>
  </si>
  <si>
    <r>
      <t>% O</t>
    </r>
    <r>
      <rPr>
        <sz val="8"/>
        <rFont val="Tahoma"/>
        <family val="2"/>
      </rPr>
      <t>2</t>
    </r>
  </si>
  <si>
    <r>
      <t>Misuratore di O</t>
    </r>
    <r>
      <rPr>
        <sz val="8"/>
        <rFont val="Tahoma"/>
        <family val="2"/>
      </rPr>
      <t>2</t>
    </r>
  </si>
  <si>
    <t>Miscelazione processo</t>
  </si>
  <si>
    <t>Velocità miscelazione</t>
  </si>
  <si>
    <t>m/s</t>
  </si>
  <si>
    <t>Misuratore di velocità</t>
  </si>
  <si>
    <t>Precipitazione ed essiccamento - Step8</t>
  </si>
  <si>
    <t>Pressione vuoto</t>
  </si>
  <si>
    <t>Pressione</t>
  </si>
  <si>
    <t>barg</t>
  </si>
  <si>
    <t>Indicatore di pressione</t>
  </si>
  <si>
    <t>Fase di essiccamento</t>
  </si>
  <si>
    <t>Temperatura prodotto</t>
  </si>
  <si>
    <t>°C</t>
  </si>
  <si>
    <t>Indicatore di temperatura</t>
  </si>
  <si>
    <r>
      <t>% O</t>
    </r>
    <r>
      <rPr>
        <sz val="8"/>
        <rFont val="Tahoma"/>
        <family val="2"/>
      </rPr>
      <t>2</t>
    </r>
    <r>
      <rPr>
        <sz val="10"/>
        <rFont val="Tahoma"/>
        <family val="2"/>
      </rPr>
      <t xml:space="preserve"> in aria ambiente</t>
    </r>
  </si>
  <si>
    <t>%</t>
  </si>
  <si>
    <t>Misuratore di gas</t>
  </si>
  <si>
    <t>PRODUZIONE CEROTTI MEDICATI PLASTER</t>
  </si>
  <si>
    <t>Preparazione soluzioni - Step4</t>
  </si>
  <si>
    <t>Sistemi di pesatura</t>
  </si>
  <si>
    <t>Peso</t>
  </si>
  <si>
    <t>kg</t>
  </si>
  <si>
    <t>Celle di carico</t>
  </si>
  <si>
    <t>Temperatura soluzione</t>
  </si>
  <si>
    <t>Temperatura</t>
  </si>
  <si>
    <t>Misurazione rpm</t>
  </si>
  <si>
    <t>PRODUZIONE CEROTTI MEDICATI TAPE - TDS</t>
  </si>
  <si>
    <t>Step2 - Step3</t>
  </si>
  <si>
    <t>Aspirazione al termocombustore</t>
  </si>
  <si>
    <t>Parametri di controllo in camera di combustione</t>
  </si>
  <si>
    <t>PLC</t>
  </si>
  <si>
    <t>ATTIVITA' AUSILIARIE</t>
  </si>
  <si>
    <t>Distillazione</t>
  </si>
  <si>
    <t>Controllo temperatura</t>
  </si>
  <si>
    <t>Controllo pressione</t>
  </si>
  <si>
    <r>
      <t xml:space="preserve">(*) </t>
    </r>
    <r>
      <rPr>
        <sz val="8"/>
        <rFont val="Tahoma"/>
        <family val="2"/>
      </rPr>
      <t>Nel report annuale sono indicati solo i controlli con esiti non conformi ovvero che hanno riscontrato criticità ed eventi straordinari -</t>
    </r>
    <r>
      <rPr>
        <b/>
        <sz val="8"/>
        <rFont val="Tahoma"/>
        <family val="2"/>
      </rPr>
      <t xml:space="preserve"> NON SONO STATI REGISTRATI EVENTI STRAORDINARI</t>
    </r>
  </si>
  <si>
    <t>Tabella 2.1.2 - Interventi di manutenzione ordinaria (e straordinaria) sugli impianti di abbattimento degli inquinanti  (ed eventuali fasi critiche del processo)</t>
  </si>
  <si>
    <t>Apparecchiatura</t>
  </si>
  <si>
    <t>Tipo di intervento</t>
  </si>
  <si>
    <t>Data del controllo</t>
  </si>
  <si>
    <t>Frequenza</t>
  </si>
  <si>
    <t>Criticità riscontrate (*)</t>
  </si>
  <si>
    <t>Tipo di manutenzione (Ordinaria o Straordinaria)</t>
  </si>
  <si>
    <t>Scrubber</t>
  </si>
  <si>
    <t>Ispezione periodica</t>
  </si>
  <si>
    <t xml:space="preserve">Schede di manutenzione personale interno </t>
  </si>
  <si>
    <t>Trimestrale</t>
  </si>
  <si>
    <t>NESSUNA</t>
  </si>
  <si>
    <t>Ordinaria</t>
  </si>
  <si>
    <t>Termocombustore rigenerativo</t>
  </si>
  <si>
    <t>Controlli previsti da costruttore</t>
  </si>
  <si>
    <t>Mensile                               (piano di manutenzione interno)</t>
  </si>
  <si>
    <r>
      <t>Tabella 2.1.3</t>
    </r>
    <r>
      <rPr>
        <b/>
        <sz val="12"/>
        <color indexed="10"/>
        <rFont val="Tahoma"/>
        <family val="2"/>
      </rPr>
      <t xml:space="preserve"> </t>
    </r>
    <r>
      <rPr>
        <b/>
        <sz val="12"/>
        <rFont val="Tahoma"/>
        <family val="2"/>
      </rPr>
      <t>- Sistemi di trattamento fumi: controllo del processo</t>
    </r>
  </si>
  <si>
    <t>Fase</t>
  </si>
  <si>
    <t>Sistema di abbattimento</t>
  </si>
  <si>
    <t>Parametri di controllo del processo di abbattimento</t>
  </si>
  <si>
    <t>Fonte del Dato</t>
  </si>
  <si>
    <t>Preparazione e miscelazione linea produttiva cerotti Tape - TDS</t>
  </si>
  <si>
    <t>Camino E12</t>
  </si>
  <si>
    <t>Termocombustore rigenerativo (TC)</t>
  </si>
  <si>
    <t>Temperatura fumi IN</t>
  </si>
  <si>
    <t>PLC - misurazione in continuo</t>
  </si>
  <si>
    <t>Tempratura fumi OUT</t>
  </si>
  <si>
    <t>Tabella 2.1.4- Sistemi di depurazione: controllo del processo</t>
  </si>
  <si>
    <t>Impianto disoleatore con filtro a coalescenza</t>
  </si>
  <si>
    <t>Impianto non ancora presente</t>
  </si>
  <si>
    <t>Semestrale</t>
  </si>
  <si>
    <t>Tabella 2.1.5 - Aree di stoccaggio (vasche, serbatoi, bacini di contenimento etc.)</t>
  </si>
  <si>
    <t>Descrizione dell'area di stoccaggio</t>
  </si>
  <si>
    <t>Parametro controllato</t>
  </si>
  <si>
    <t>Modalità di controllo</t>
  </si>
  <si>
    <t>Serbatoi fuori terra materie prime liquide</t>
  </si>
  <si>
    <t>Integrità serbatoio</t>
  </si>
  <si>
    <t>Controllo personale addetto</t>
  </si>
  <si>
    <t>Settimanale</t>
  </si>
  <si>
    <t>Serbatoi interrati</t>
  </si>
  <si>
    <t>Differenza di pressione del contenimento secondario</t>
  </si>
  <si>
    <t>Settimanale + Verifica quadrimestrale del sistema di allarme</t>
  </si>
  <si>
    <t>Bacini di contenimento</t>
  </si>
  <si>
    <t>Stato bacino di contenimento</t>
  </si>
  <si>
    <t>Tabella 2.1.6 - Emissioni diffuse e fuggitive - gestione solventi (*)</t>
  </si>
  <si>
    <t>Input di solventi organici (I1) [kg/anno]</t>
  </si>
  <si>
    <t>Solventi organici contenuti in preparati recuperati per riuso, ma non per riutilizzo nel processo (O8) [kg/anno]</t>
  </si>
  <si>
    <t>Consumo di solvente  (C) [kg/anno]</t>
  </si>
  <si>
    <t>Consumo solvente [kg/anno]                             DM 44/2004</t>
  </si>
  <si>
    <t>Emissione diffusa (F) [kg/anno]                           (F = I1-O1-O5-O6-O7)</t>
  </si>
  <si>
    <t>% Emissione diffusa</t>
  </si>
  <si>
    <t xml:space="preserve">Limite Emissione diffusa (F) [kg/anno]                         DM 44/2004 </t>
  </si>
  <si>
    <t>&lt; 50000 kg/anno</t>
  </si>
  <si>
    <t>(F/I)*100 &lt; 5%</t>
  </si>
  <si>
    <t>(*) I dati di dettaglio sono riportati nell'annuale Piano Gestione Solventi 2017 compilato ed inviato sebbene i livelli di consumo di solvente rilevati sono ben al di sotto di quelli previsti dal DM 44/04 per industrie farmaceutiche.</t>
  </si>
  <si>
    <t>3 – INDICATORI DI PRESTAZIONE</t>
  </si>
  <si>
    <r>
      <t xml:space="preserve">Tabella 3.1. </t>
    </r>
    <r>
      <rPr>
        <i/>
        <sz val="12"/>
        <rFont val="Tahoma"/>
        <family val="2"/>
      </rPr>
      <t>Monitoraggio degli indicatori di performance</t>
    </r>
  </si>
  <si>
    <t>Indicatore</t>
  </si>
  <si>
    <t>Valore (*)</t>
  </si>
  <si>
    <t>Consumo totale annuo di solventi</t>
  </si>
  <si>
    <t>ton/anno</t>
  </si>
  <si>
    <t>Consumo totale annuo di metano</t>
  </si>
  <si>
    <t>Nmc/k€ Fatturati</t>
  </si>
  <si>
    <t>Consumo totale annuo acqua prelevata</t>
  </si>
  <si>
    <t>mc/k€ Fatturati</t>
  </si>
  <si>
    <t>Consumo totale annuo energia elettrica</t>
  </si>
  <si>
    <t>MWh/k€ Fatturati</t>
  </si>
  <si>
    <t>Produzione di rifiuti</t>
  </si>
  <si>
    <t>ton/k€ Fatturati</t>
  </si>
  <si>
    <t>(*) Periodo di riferimento 01/01/2017 - 31/12/2017</t>
  </si>
  <si>
    <t>4 - Certificazione del responsabile della dichiarazione</t>
  </si>
  <si>
    <t>Il sottoscritto</t>
  </si>
  <si>
    <t>Ing. CLAUDIO TOLA</t>
  </si>
  <si>
    <t>in qualità di referente IPPC di Altergon Italia Srl,</t>
  </si>
  <si>
    <t>Dichiara</t>
  </si>
  <si>
    <t>Che in base alle proprie conoscenze, le informazioni riportate nella dichiarazione sono vere e che i valori dichiarati,prodotti in base ai migliori dati disponibili, sono accurati.</t>
  </si>
  <si>
    <t>Dichiara inoltre</t>
  </si>
  <si>
    <t>Che i migliori dati disponibili sono contenuti nella documentazione riportata nel seguente elenco.</t>
  </si>
  <si>
    <t>DOCUMENTAZIONE</t>
  </si>
  <si>
    <t>Scheda 1.1 - Materie prime e prodotti in ingresso e in uscita</t>
  </si>
  <si>
    <t>Tabella 1.1.1 - Materie Prime</t>
  </si>
  <si>
    <t>Tabella 1.1.2 - Additivi</t>
  </si>
  <si>
    <t>Tabella 1.1.3 - Sottoprodotti in ingresso</t>
  </si>
  <si>
    <t>Tabella 1.1.4 - Controllo radiometrico in ingresso</t>
  </si>
  <si>
    <t>Tabella 1.1.5 - Prodotti finiti</t>
  </si>
  <si>
    <t>Tabella 1.1.6 - Sottoprodotti in uscita</t>
  </si>
  <si>
    <t>Tabella 1.1.7 - Controllo radiometrico in uscita</t>
  </si>
  <si>
    <t>Scheda 1.2 - Risorse idriche</t>
  </si>
  <si>
    <t>Tabella 1.2.1 - Risorse idriche</t>
  </si>
  <si>
    <t>Scheda 1.3 - Energia</t>
  </si>
  <si>
    <t>Tabella 1.3.1 - Risorse energetiche</t>
  </si>
  <si>
    <t>Scheda 1.4 - Combustibili</t>
  </si>
  <si>
    <t>Tabella 1.4.1 - Consumo di combustibili</t>
  </si>
  <si>
    <t>Scheda 1.5 - Emissioni in atmosfera</t>
  </si>
  <si>
    <t>Tabella 1.5.1 - Punti di emissione</t>
  </si>
  <si>
    <t>Tabella 1.5.2 - Inquinanti monitorati</t>
  </si>
  <si>
    <t>Scheda 1.6  - Emissioni in acqua</t>
  </si>
  <si>
    <t>Tabella 1.6.1 - Punti di emissione</t>
  </si>
  <si>
    <t>Tabella 1.6.2 - Inquinanti monitorati</t>
  </si>
  <si>
    <t>Scheda 1.7 - Impatto acustico</t>
  </si>
  <si>
    <t>Tabella 1.7.1 - Rumore</t>
  </si>
  <si>
    <t>Scheda 1.8 - Rifiuti</t>
  </si>
  <si>
    <t>Scheda 1.9 - Suolo e sottosuolo</t>
  </si>
  <si>
    <t>Tabella 1.9.1 - Acque di falda</t>
  </si>
  <si>
    <t>Scheda 2.1 - Controllo fasi critiche, manutenzione, stoccaggi</t>
  </si>
  <si>
    <t>Tabella 2.1.1 - Sistema di controllo delle faasi critiche di processo</t>
  </si>
  <si>
    <t>Tabella 2.1.2 - Interventi di manutenzione ordinaria e straordinariasugli impianti di abbattimento degli inquinanti</t>
  </si>
  <si>
    <t>Tabella 2.1.3 - Sistemi di trattamento fumi: controllo del processo</t>
  </si>
  <si>
    <t>Tabella 2.1.4 - Sistemi di depurazione: controllo del processo</t>
  </si>
  <si>
    <t>Tabella 2.1.5 - Aree di stoccaggio</t>
  </si>
  <si>
    <t>Tabella 2.1.6 - Emissioni diffuse e fuggitive - Gestione Solventi</t>
  </si>
  <si>
    <t>Scheda 3.1 - Monitoraggio degli indicatori di performance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</si>
</sst>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\ MMMM\ YYYY;@"/>
    <numFmt numFmtId="166" formatCode="@"/>
    <numFmt numFmtId="167" formatCode="0.00"/>
    <numFmt numFmtId="168" formatCode="0.000"/>
    <numFmt numFmtId="169" formatCode="0.0000"/>
    <numFmt numFmtId="170" formatCode="DD/MM/YYYY"/>
    <numFmt numFmtId="171" formatCode="DD\-MMM"/>
    <numFmt numFmtId="172" formatCode="0.00%"/>
    <numFmt numFmtId="173" formatCode="0%"/>
  </numFmts>
  <fonts count="48">
    <font>
      <sz val="10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i/>
      <sz val="8"/>
      <color indexed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vertAlign val="superscript"/>
      <sz val="10"/>
      <name val="Tahoma"/>
      <family val="2"/>
    </font>
    <font>
      <sz val="8"/>
      <name val="Tahoma"/>
      <family val="2"/>
    </font>
    <font>
      <sz val="10"/>
      <color indexed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Symbol"/>
      <family val="1"/>
    </font>
    <font>
      <b/>
      <i/>
      <sz val="9"/>
      <name val="Tahoma"/>
      <family val="2"/>
    </font>
    <font>
      <b/>
      <sz val="9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trike/>
      <sz val="10"/>
      <name val="Tahoma"/>
      <family val="2"/>
    </font>
    <font>
      <u val="single"/>
      <sz val="7.5"/>
      <color indexed="12"/>
      <name val="Tahoma"/>
      <family val="2"/>
    </font>
    <font>
      <u val="single"/>
      <sz val="7.5"/>
      <name val="Tahoma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8"/>
      <name val="Tahoma"/>
      <family val="2"/>
    </font>
    <font>
      <b/>
      <sz val="12"/>
      <color indexed="10"/>
      <name val="Tahoma"/>
      <family val="2"/>
    </font>
    <font>
      <b/>
      <sz val="11"/>
      <name val="Tahoma"/>
      <family val="2"/>
    </font>
    <font>
      <i/>
      <sz val="12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1" fillId="0" borderId="0" applyNumberFormat="0" applyFill="0" applyBorder="0" applyAlignment="0" applyProtection="0"/>
  </cellStyleXfs>
  <cellXfs count="556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0" fillId="0" borderId="0" xfId="0" applyFont="1" applyAlignment="1">
      <alignment wrapText="1"/>
    </xf>
    <xf numFmtId="164" fontId="2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/>
    </xf>
    <xf numFmtId="164" fontId="5" fillId="0" borderId="0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/>
    </xf>
    <xf numFmtId="164" fontId="6" fillId="0" borderId="0" xfId="0" applyFont="1" applyAlignment="1">
      <alignment/>
    </xf>
    <xf numFmtId="164" fontId="7" fillId="0" borderId="0" xfId="0" applyFont="1" applyFill="1" applyBorder="1" applyAlignment="1">
      <alignment/>
    </xf>
    <xf numFmtId="164" fontId="8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left" vertical="center"/>
    </xf>
    <xf numFmtId="164" fontId="0" fillId="0" borderId="0" xfId="0" applyFont="1" applyAlignment="1">
      <alignment horizontal="center"/>
    </xf>
    <xf numFmtId="165" fontId="7" fillId="0" borderId="2" xfId="0" applyNumberFormat="1" applyFont="1" applyFill="1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7" fillId="0" borderId="0" xfId="0" applyFont="1" applyBorder="1" applyAlignment="1">
      <alignment vertical="center"/>
    </xf>
    <xf numFmtId="164" fontId="4" fillId="0" borderId="2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7" fillId="0" borderId="0" xfId="0" applyFont="1" applyAlignment="1">
      <alignment vertical="center"/>
    </xf>
    <xf numFmtId="164" fontId="0" fillId="0" borderId="0" xfId="0" applyFont="1" applyBorder="1" applyAlignment="1">
      <alignment/>
    </xf>
    <xf numFmtId="164" fontId="0" fillId="0" borderId="2" xfId="0" applyFont="1" applyBorder="1" applyAlignment="1">
      <alignment/>
    </xf>
    <xf numFmtId="164" fontId="7" fillId="0" borderId="0" xfId="0" applyFont="1" applyBorder="1" applyAlignment="1">
      <alignment horizontal="left"/>
    </xf>
    <xf numFmtId="164" fontId="0" fillId="0" borderId="2" xfId="0" applyFont="1" applyBorder="1" applyAlignment="1">
      <alignment/>
    </xf>
    <xf numFmtId="164" fontId="7" fillId="0" borderId="0" xfId="0" applyFont="1" applyAlignment="1">
      <alignment horizontal="left" vertical="center"/>
    </xf>
    <xf numFmtId="166" fontId="0" fillId="0" borderId="2" xfId="0" applyNumberFormat="1" applyFont="1" applyBorder="1" applyAlignment="1">
      <alignment horizontal="center"/>
    </xf>
    <xf numFmtId="164" fontId="9" fillId="0" borderId="0" xfId="0" applyFont="1" applyBorder="1" applyAlignment="1">
      <alignment/>
    </xf>
    <xf numFmtId="166" fontId="0" fillId="0" borderId="0" xfId="0" applyNumberFormat="1" applyFont="1" applyBorder="1" applyAlignment="1">
      <alignment horizontal="center" vertical="center" wrapText="1"/>
    </xf>
    <xf numFmtId="166" fontId="0" fillId="0" borderId="2" xfId="0" applyNumberFormat="1" applyFont="1" applyBorder="1" applyAlignment="1">
      <alignment horizontal="center" vertical="center" wrapText="1"/>
    </xf>
    <xf numFmtId="166" fontId="0" fillId="0" borderId="0" xfId="0" applyNumberFormat="1" applyFont="1" applyBorder="1" applyAlignment="1">
      <alignment horizontal="right" vertical="center" wrapText="1"/>
    </xf>
    <xf numFmtId="166" fontId="0" fillId="0" borderId="0" xfId="0" applyNumberFormat="1" applyFont="1" applyBorder="1" applyAlignment="1">
      <alignment horizontal="left" vertical="center" wrapText="1"/>
    </xf>
    <xf numFmtId="166" fontId="0" fillId="0" borderId="2" xfId="0" applyNumberFormat="1" applyFont="1" applyBorder="1" applyAlignment="1">
      <alignment horizontal="left" vertical="center" wrapText="1"/>
    </xf>
    <xf numFmtId="164" fontId="10" fillId="0" borderId="2" xfId="20" applyNumberFormat="1" applyFont="1" applyFill="1" applyBorder="1" applyAlignment="1" applyProtection="1">
      <alignment horizontal="center"/>
      <protection/>
    </xf>
    <xf numFmtId="164" fontId="10" fillId="0" borderId="0" xfId="20" applyNumberFormat="1" applyFont="1" applyFill="1" applyBorder="1" applyAlignment="1" applyProtection="1">
      <alignment horizontal="center"/>
      <protection/>
    </xf>
    <xf numFmtId="164" fontId="10" fillId="0" borderId="0" xfId="20" applyNumberFormat="1" applyFont="1" applyFill="1" applyBorder="1" applyAlignment="1" applyProtection="1">
      <alignment/>
      <protection/>
    </xf>
    <xf numFmtId="164" fontId="0" fillId="0" borderId="2" xfId="20" applyNumberFormat="1" applyFont="1" applyFill="1" applyBorder="1" applyAlignment="1" applyProtection="1">
      <alignment horizontal="center"/>
      <protection/>
    </xf>
    <xf numFmtId="164" fontId="7" fillId="0" borderId="0" xfId="0" applyFont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6" fontId="0" fillId="0" borderId="0" xfId="0" applyNumberFormat="1" applyFont="1" applyBorder="1" applyAlignment="1">
      <alignment vertical="center" wrapText="1"/>
    </xf>
    <xf numFmtId="164" fontId="0" fillId="0" borderId="2" xfId="0" applyFont="1" applyBorder="1" applyAlignment="1">
      <alignment horizontal="center"/>
    </xf>
    <xf numFmtId="164" fontId="12" fillId="0" borderId="0" xfId="0" applyFont="1" applyBorder="1" applyAlignment="1">
      <alignment/>
    </xf>
    <xf numFmtId="164" fontId="12" fillId="0" borderId="0" xfId="0" applyFont="1" applyBorder="1" applyAlignment="1">
      <alignment/>
    </xf>
    <xf numFmtId="164" fontId="7" fillId="0" borderId="0" xfId="0" applyFont="1" applyBorder="1" applyAlignment="1">
      <alignment horizontal="left" vertical="center" wrapText="1"/>
    </xf>
    <xf numFmtId="164" fontId="9" fillId="0" borderId="0" xfId="0" applyFont="1" applyAlignment="1">
      <alignment/>
    </xf>
    <xf numFmtId="164" fontId="0" fillId="0" borderId="0" xfId="0" applyFont="1" applyAlignment="1">
      <alignment horizontal="right"/>
    </xf>
    <xf numFmtId="164" fontId="0" fillId="0" borderId="3" xfId="0" applyFont="1" applyBorder="1" applyAlignment="1">
      <alignment horizontal="left"/>
    </xf>
    <xf numFmtId="164" fontId="11" fillId="0" borderId="2" xfId="20" applyNumberFormat="1" applyFont="1" applyFill="1" applyBorder="1" applyAlignment="1" applyProtection="1">
      <alignment horizontal="center"/>
      <protection/>
    </xf>
    <xf numFmtId="164" fontId="0" fillId="0" borderId="2" xfId="0" applyFont="1" applyFill="1" applyBorder="1" applyAlignment="1">
      <alignment horizontal="center"/>
    </xf>
    <xf numFmtId="164" fontId="0" fillId="0" borderId="0" xfId="0" applyFont="1" applyBorder="1" applyAlignment="1">
      <alignment wrapText="1"/>
    </xf>
    <xf numFmtId="164" fontId="3" fillId="0" borderId="0" xfId="0" applyFont="1" applyBorder="1" applyAlignment="1">
      <alignment horizontal="center" vertical="center" wrapText="1"/>
    </xf>
    <xf numFmtId="164" fontId="7" fillId="2" borderId="1" xfId="0" applyFont="1" applyFill="1" applyBorder="1" applyAlignment="1">
      <alignment/>
    </xf>
    <xf numFmtId="164" fontId="7" fillId="0" borderId="0" xfId="0" applyFont="1" applyBorder="1" applyAlignment="1">
      <alignment/>
    </xf>
    <xf numFmtId="164" fontId="7" fillId="0" borderId="0" xfId="0" applyFont="1" applyBorder="1" applyAlignment="1">
      <alignment horizontal="center"/>
    </xf>
    <xf numFmtId="164" fontId="7" fillId="0" borderId="0" xfId="0" applyFont="1" applyBorder="1" applyAlignment="1">
      <alignment/>
    </xf>
    <xf numFmtId="166" fontId="7" fillId="0" borderId="0" xfId="0" applyNumberFormat="1" applyFont="1" applyBorder="1" applyAlignment="1">
      <alignment/>
    </xf>
    <xf numFmtId="164" fontId="13" fillId="0" borderId="0" xfId="0" applyFont="1" applyBorder="1" applyAlignment="1">
      <alignment/>
    </xf>
    <xf numFmtId="164" fontId="9" fillId="0" borderId="0" xfId="0" applyFont="1" applyBorder="1" applyAlignment="1">
      <alignment/>
    </xf>
    <xf numFmtId="166" fontId="7" fillId="0" borderId="0" xfId="0" applyNumberFormat="1" applyFont="1" applyBorder="1" applyAlignment="1">
      <alignment horizontal="center" vertical="center" wrapText="1"/>
    </xf>
    <xf numFmtId="166" fontId="7" fillId="0" borderId="0" xfId="0" applyNumberFormat="1" applyFont="1" applyBorder="1" applyAlignment="1">
      <alignment vertical="center" wrapText="1"/>
    </xf>
    <xf numFmtId="164" fontId="7" fillId="2" borderId="1" xfId="0" applyFont="1" applyFill="1" applyBorder="1" applyAlignment="1">
      <alignment vertical="center"/>
    </xf>
    <xf numFmtId="166" fontId="7" fillId="0" borderId="0" xfId="0" applyNumberFormat="1" applyFont="1" applyBorder="1" applyAlignment="1">
      <alignment horizontal="left" vertical="center" wrapText="1"/>
    </xf>
    <xf numFmtId="164" fontId="0" fillId="0" borderId="0" xfId="0" applyFont="1" applyBorder="1" applyAlignment="1">
      <alignment vertical="center"/>
    </xf>
    <xf numFmtId="164" fontId="14" fillId="0" borderId="0" xfId="0" applyFont="1" applyBorder="1" applyAlignment="1">
      <alignment/>
    </xf>
    <xf numFmtId="164" fontId="0" fillId="0" borderId="0" xfId="0" applyFont="1" applyBorder="1" applyAlignment="1">
      <alignment vertical="center" wrapText="1"/>
    </xf>
    <xf numFmtId="164" fontId="0" fillId="0" borderId="0" xfId="0" applyFont="1" applyBorder="1" applyAlignment="1">
      <alignment horizontal="right"/>
    </xf>
    <xf numFmtId="164" fontId="14" fillId="0" borderId="0" xfId="0" applyFont="1" applyBorder="1" applyAlignment="1">
      <alignment/>
    </xf>
    <xf numFmtId="164" fontId="0" fillId="0" borderId="0" xfId="0" applyFont="1" applyAlignment="1">
      <alignment vertical="center"/>
    </xf>
    <xf numFmtId="164" fontId="4" fillId="0" borderId="0" xfId="0" applyFont="1" applyBorder="1" applyAlignment="1">
      <alignment horizontal="left" vertical="center"/>
    </xf>
    <xf numFmtId="164" fontId="4" fillId="0" borderId="0" xfId="0" applyFont="1" applyAlignment="1">
      <alignment horizontal="left" vertical="center"/>
    </xf>
    <xf numFmtId="164" fontId="4" fillId="0" borderId="4" xfId="0" applyFont="1" applyBorder="1" applyAlignment="1">
      <alignment horizontal="left" vertical="center"/>
    </xf>
    <xf numFmtId="164" fontId="15" fillId="3" borderId="1" xfId="0" applyFont="1" applyFill="1" applyBorder="1" applyAlignment="1">
      <alignment horizontal="center" vertical="center"/>
    </xf>
    <xf numFmtId="164" fontId="4" fillId="0" borderId="5" xfId="0" applyFont="1" applyBorder="1" applyAlignment="1">
      <alignment horizontal="left" vertical="center"/>
    </xf>
    <xf numFmtId="164" fontId="7" fillId="4" borderId="6" xfId="0" applyFont="1" applyFill="1" applyBorder="1" applyAlignment="1">
      <alignment vertical="center" wrapText="1"/>
    </xf>
    <xf numFmtId="164" fontId="7" fillId="5" borderId="6" xfId="0" applyFont="1" applyFill="1" applyBorder="1" applyAlignment="1">
      <alignment horizontal="center" vertical="center" wrapText="1"/>
    </xf>
    <xf numFmtId="164" fontId="7" fillId="4" borderId="6" xfId="0" applyFont="1" applyFill="1" applyBorder="1" applyAlignment="1">
      <alignment horizontal="center" vertical="center" wrapText="1"/>
    </xf>
    <xf numFmtId="164" fontId="0" fillId="6" borderId="6" xfId="0" applyFont="1" applyFill="1" applyBorder="1" applyAlignment="1">
      <alignment horizontal="left" vertical="center"/>
    </xf>
    <xf numFmtId="167" fontId="0" fillId="0" borderId="6" xfId="0" applyNumberFormat="1" applyFont="1" applyFill="1" applyBorder="1" applyAlignment="1">
      <alignment horizontal="right"/>
    </xf>
    <xf numFmtId="164" fontId="0" fillId="0" borderId="6" xfId="0" applyFont="1" applyFill="1" applyBorder="1" applyAlignment="1">
      <alignment horizontal="right"/>
    </xf>
    <xf numFmtId="167" fontId="0" fillId="7" borderId="6" xfId="0" applyNumberFormat="1" applyFont="1" applyFill="1" applyBorder="1" applyAlignment="1">
      <alignment horizontal="right" vertical="center"/>
    </xf>
    <xf numFmtId="164" fontId="0" fillId="0" borderId="6" xfId="0" applyFont="1" applyBorder="1" applyAlignment="1">
      <alignment horizontal="center" vertical="center"/>
    </xf>
    <xf numFmtId="164" fontId="0" fillId="0" borderId="6" xfId="0" applyFont="1" applyFill="1" applyBorder="1" applyAlignment="1">
      <alignment horizontal="left" vertical="center"/>
    </xf>
    <xf numFmtId="164" fontId="0" fillId="0" borderId="6" xfId="0" applyFont="1" applyFill="1" applyBorder="1" applyAlignment="1">
      <alignment horizontal="center" vertical="center"/>
    </xf>
    <xf numFmtId="164" fontId="0" fillId="0" borderId="0" xfId="0" applyFont="1" applyFill="1" applyAlignment="1">
      <alignment vertical="center"/>
    </xf>
    <xf numFmtId="164" fontId="0" fillId="6" borderId="0" xfId="0" applyFont="1" applyFill="1" applyBorder="1" applyAlignment="1">
      <alignment horizontal="left" vertical="center"/>
    </xf>
    <xf numFmtId="167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 vertical="center"/>
    </xf>
    <xf numFmtId="164" fontId="0" fillId="0" borderId="0" xfId="0" applyFont="1" applyBorder="1" applyAlignment="1">
      <alignment horizontal="center" vertical="center"/>
    </xf>
    <xf numFmtId="164" fontId="11" fillId="0" borderId="0" xfId="20" applyNumberFormat="1" applyFont="1" applyFill="1" applyBorder="1" applyAlignment="1" applyProtection="1">
      <alignment vertical="center"/>
      <protection/>
    </xf>
    <xf numFmtId="164" fontId="16" fillId="0" borderId="0" xfId="0" applyFont="1" applyBorder="1" applyAlignment="1">
      <alignment vertical="center"/>
    </xf>
    <xf numFmtId="164" fontId="4" fillId="0" borderId="2" xfId="0" applyFont="1" applyBorder="1" applyAlignment="1">
      <alignment horizontal="left" vertical="center"/>
    </xf>
    <xf numFmtId="164" fontId="7" fillId="4" borderId="7" xfId="0" applyFont="1" applyFill="1" applyBorder="1" applyAlignment="1">
      <alignment vertical="center" wrapText="1"/>
    </xf>
    <xf numFmtId="164" fontId="7" fillId="4" borderId="7" xfId="0" applyFont="1" applyFill="1" applyBorder="1" applyAlignment="1">
      <alignment horizontal="center" vertical="center" wrapText="1"/>
    </xf>
    <xf numFmtId="164" fontId="0" fillId="6" borderId="6" xfId="0" applyFont="1" applyFill="1" applyBorder="1" applyAlignment="1">
      <alignment horizontal="center" vertical="center"/>
    </xf>
    <xf numFmtId="167" fontId="0" fillId="6" borderId="6" xfId="0" applyNumberFormat="1" applyFont="1" applyFill="1" applyBorder="1" applyAlignment="1">
      <alignment horizontal="center" vertical="center"/>
    </xf>
    <xf numFmtId="167" fontId="0" fillId="7" borderId="6" xfId="0" applyNumberFormat="1" applyFont="1" applyFill="1" applyBorder="1" applyAlignment="1">
      <alignment horizontal="center" vertical="center"/>
    </xf>
    <xf numFmtId="164" fontId="0" fillId="0" borderId="0" xfId="0" applyFont="1" applyBorder="1" applyAlignment="1">
      <alignment horizontal="left" vertical="center"/>
    </xf>
    <xf numFmtId="164" fontId="0" fillId="0" borderId="0" xfId="0" applyFont="1" applyFill="1" applyBorder="1" applyAlignment="1">
      <alignment horizontal="left" vertical="center"/>
    </xf>
    <xf numFmtId="164" fontId="4" fillId="0" borderId="2" xfId="0" applyFont="1" applyFill="1" applyBorder="1" applyAlignment="1">
      <alignment horizontal="left" vertical="center"/>
    </xf>
    <xf numFmtId="164" fontId="11" fillId="0" borderId="3" xfId="20" applyNumberFormat="1" applyFont="1" applyFill="1" applyBorder="1" applyAlignment="1" applyProtection="1">
      <alignment vertical="center"/>
      <protection/>
    </xf>
    <xf numFmtId="164" fontId="16" fillId="0" borderId="3" xfId="0" applyFont="1" applyBorder="1" applyAlignment="1">
      <alignment vertical="center"/>
    </xf>
    <xf numFmtId="164" fontId="0" fillId="0" borderId="3" xfId="0" applyFont="1" applyBorder="1" applyAlignment="1">
      <alignment vertical="center"/>
    </xf>
    <xf numFmtId="164" fontId="4" fillId="0" borderId="0" xfId="0" applyFont="1" applyFill="1" applyBorder="1" applyAlignment="1">
      <alignment horizontal="left" vertical="center"/>
    </xf>
    <xf numFmtId="164" fontId="7" fillId="7" borderId="6" xfId="0" applyFont="1" applyFill="1" applyBorder="1" applyAlignment="1">
      <alignment horizontal="left" vertical="center" wrapText="1"/>
    </xf>
    <xf numFmtId="164" fontId="7" fillId="7" borderId="6" xfId="0" applyFont="1" applyFill="1" applyBorder="1" applyAlignment="1">
      <alignment horizontal="center" vertical="center"/>
    </xf>
    <xf numFmtId="164" fontId="0" fillId="0" borderId="0" xfId="0" applyFont="1" applyFill="1" applyAlignment="1">
      <alignment horizontal="left" vertical="center"/>
    </xf>
    <xf numFmtId="164" fontId="7" fillId="0" borderId="0" xfId="0" applyFont="1" applyFill="1" applyBorder="1" applyAlignment="1">
      <alignment horizontal="left" vertical="center"/>
    </xf>
    <xf numFmtId="164" fontId="0" fillId="0" borderId="6" xfId="0" applyFont="1" applyBorder="1" applyAlignment="1">
      <alignment horizontal="center" vertical="center" wrapText="1"/>
    </xf>
    <xf numFmtId="164" fontId="6" fillId="0" borderId="0" xfId="0" applyFont="1" applyAlignment="1">
      <alignment vertical="center"/>
    </xf>
    <xf numFmtId="168" fontId="0" fillId="6" borderId="6" xfId="0" applyNumberFormat="1" applyFont="1" applyFill="1" applyBorder="1" applyAlignment="1">
      <alignment horizontal="right" vertical="center"/>
    </xf>
    <xf numFmtId="168" fontId="0" fillId="0" borderId="6" xfId="0" applyNumberFormat="1" applyFont="1" applyBorder="1" applyAlignment="1">
      <alignment horizontal="right" vertical="center"/>
    </xf>
    <xf numFmtId="168" fontId="0" fillId="7" borderId="6" xfId="0" applyNumberFormat="1" applyFont="1" applyFill="1" applyBorder="1" applyAlignment="1">
      <alignment horizontal="right" vertical="center"/>
    </xf>
    <xf numFmtId="164" fontId="0" fillId="6" borderId="6" xfId="0" applyFont="1" applyFill="1" applyBorder="1" applyAlignment="1">
      <alignment horizontal="right" vertical="center"/>
    </xf>
    <xf numFmtId="164" fontId="0" fillId="0" borderId="6" xfId="0" applyFont="1" applyBorder="1" applyAlignment="1">
      <alignment horizontal="right" vertical="center"/>
    </xf>
    <xf numFmtId="167" fontId="0" fillId="0" borderId="6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  <xf numFmtId="167" fontId="0" fillId="0" borderId="0" xfId="0" applyNumberFormat="1" applyFont="1" applyBorder="1" applyAlignment="1">
      <alignment vertical="center" wrapText="1"/>
    </xf>
    <xf numFmtId="164" fontId="4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left" vertical="center" wrapText="1"/>
    </xf>
    <xf numFmtId="167" fontId="4" fillId="0" borderId="0" xfId="0" applyNumberFormat="1" applyFont="1" applyBorder="1" applyAlignment="1">
      <alignment horizontal="left" vertical="center" wrapText="1"/>
    </xf>
    <xf numFmtId="164" fontId="6" fillId="0" borderId="0" xfId="0" applyFont="1" applyBorder="1" applyAlignment="1">
      <alignment vertical="center" wrapText="1"/>
    </xf>
    <xf numFmtId="164" fontId="7" fillId="4" borderId="1" xfId="0" applyFont="1" applyFill="1" applyBorder="1" applyAlignment="1">
      <alignment horizontal="left" vertical="center" wrapText="1"/>
    </xf>
    <xf numFmtId="164" fontId="0" fillId="0" borderId="1" xfId="0" applyFont="1" applyBorder="1" applyAlignment="1">
      <alignment horizontal="left" vertical="center" wrapText="1"/>
    </xf>
    <xf numFmtId="164" fontId="7" fillId="4" borderId="1" xfId="0" applyFont="1" applyFill="1" applyBorder="1" applyAlignment="1">
      <alignment horizontal="center" vertical="center" wrapText="1"/>
    </xf>
    <xf numFmtId="164" fontId="7" fillId="4" borderId="8" xfId="0" applyFont="1" applyFill="1" applyBorder="1" applyAlignment="1">
      <alignment horizontal="center" vertical="center" wrapText="1"/>
    </xf>
    <xf numFmtId="164" fontId="7" fillId="4" borderId="9" xfId="0" applyFont="1" applyFill="1" applyBorder="1" applyAlignment="1">
      <alignment horizontal="center" vertical="center" wrapText="1"/>
    </xf>
    <xf numFmtId="164" fontId="7" fillId="5" borderId="10" xfId="0" applyFont="1" applyFill="1" applyBorder="1" applyAlignment="1">
      <alignment horizontal="left" vertical="center" wrapText="1"/>
    </xf>
    <xf numFmtId="167" fontId="0" fillId="0" borderId="11" xfId="0" applyNumberFormat="1" applyFont="1" applyBorder="1" applyAlignment="1">
      <alignment horizontal="center" vertical="center" wrapText="1"/>
    </xf>
    <xf numFmtId="164" fontId="0" fillId="0" borderId="12" xfId="0" applyFont="1" applyBorder="1" applyAlignment="1">
      <alignment horizontal="center" vertical="center" wrapText="1"/>
    </xf>
    <xf numFmtId="164" fontId="7" fillId="5" borderId="13" xfId="0" applyFont="1" applyFill="1" applyBorder="1" applyAlignment="1">
      <alignment horizontal="left" vertical="center" wrapText="1"/>
    </xf>
    <xf numFmtId="167" fontId="0" fillId="0" borderId="14" xfId="0" applyNumberFormat="1" applyFont="1" applyBorder="1" applyAlignment="1">
      <alignment horizontal="center" vertical="center" wrapText="1"/>
    </xf>
    <xf numFmtId="164" fontId="0" fillId="0" borderId="15" xfId="0" applyFont="1" applyBorder="1" applyAlignment="1">
      <alignment horizontal="center" vertical="center" wrapText="1"/>
    </xf>
    <xf numFmtId="164" fontId="7" fillId="5" borderId="16" xfId="0" applyFont="1" applyFill="1" applyBorder="1" applyAlignment="1">
      <alignment horizontal="left" vertical="center" wrapText="1"/>
    </xf>
    <xf numFmtId="167" fontId="0" fillId="0" borderId="17" xfId="0" applyNumberFormat="1" applyFont="1" applyBorder="1" applyAlignment="1">
      <alignment horizontal="center" vertical="center" wrapText="1"/>
    </xf>
    <xf numFmtId="164" fontId="7" fillId="7" borderId="18" xfId="0" applyFont="1" applyFill="1" applyBorder="1" applyAlignment="1">
      <alignment horizontal="right" vertical="center" wrapText="1"/>
    </xf>
    <xf numFmtId="167" fontId="4" fillId="7" borderId="19" xfId="0" applyNumberFormat="1" applyFont="1" applyFill="1" applyBorder="1" applyAlignment="1">
      <alignment horizontal="center" vertical="center" wrapText="1"/>
    </xf>
    <xf numFmtId="164" fontId="0" fillId="7" borderId="9" xfId="0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6" fillId="0" borderId="0" xfId="0" applyFont="1" applyBorder="1" applyAlignment="1">
      <alignment horizontal="left" vertical="center" wrapText="1"/>
    </xf>
    <xf numFmtId="164" fontId="7" fillId="4" borderId="18" xfId="0" applyFont="1" applyFill="1" applyBorder="1" applyAlignment="1">
      <alignment horizontal="center" vertical="center" wrapText="1"/>
    </xf>
    <xf numFmtId="164" fontId="7" fillId="4" borderId="19" xfId="0" applyFont="1" applyFill="1" applyBorder="1" applyAlignment="1">
      <alignment horizontal="center" vertical="center" wrapText="1"/>
    </xf>
    <xf numFmtId="164" fontId="7" fillId="4" borderId="20" xfId="0" applyFont="1" applyFill="1" applyBorder="1" applyAlignment="1">
      <alignment horizontal="center" vertical="center" wrapText="1"/>
    </xf>
    <xf numFmtId="164" fontId="7" fillId="5" borderId="21" xfId="0" applyFont="1" applyFill="1" applyBorder="1" applyAlignment="1">
      <alignment horizontal="left" vertical="center" wrapText="1"/>
    </xf>
    <xf numFmtId="167" fontId="0" fillId="0" borderId="22" xfId="0" applyNumberFormat="1" applyFont="1" applyBorder="1" applyAlignment="1">
      <alignment horizontal="center" vertical="center" wrapText="1"/>
    </xf>
    <xf numFmtId="164" fontId="0" fillId="0" borderId="23" xfId="0" applyFont="1" applyBorder="1" applyAlignment="1">
      <alignment horizontal="center" vertical="center" wrapText="1"/>
    </xf>
    <xf numFmtId="167" fontId="7" fillId="0" borderId="24" xfId="0" applyNumberFormat="1" applyFont="1" applyBorder="1" applyAlignment="1">
      <alignment horizontal="center" vertical="center" wrapText="1"/>
    </xf>
    <xf numFmtId="164" fontId="7" fillId="5" borderId="25" xfId="0" applyFont="1" applyFill="1" applyBorder="1" applyAlignment="1">
      <alignment horizontal="left" vertical="center" wrapText="1"/>
    </xf>
    <xf numFmtId="167" fontId="0" fillId="0" borderId="26" xfId="0" applyNumberFormat="1" applyFont="1" applyBorder="1" applyAlignment="1">
      <alignment horizontal="center" vertical="center" wrapText="1"/>
    </xf>
    <xf numFmtId="167" fontId="7" fillId="0" borderId="15" xfId="0" applyNumberFormat="1" applyFont="1" applyBorder="1" applyAlignment="1">
      <alignment horizontal="center" vertical="center" wrapText="1"/>
    </xf>
    <xf numFmtId="164" fontId="7" fillId="5" borderId="27" xfId="0" applyFont="1" applyFill="1" applyBorder="1" applyAlignment="1">
      <alignment horizontal="left" vertical="center" wrapText="1"/>
    </xf>
    <xf numFmtId="167" fontId="0" fillId="0" borderId="28" xfId="0" applyNumberFormat="1" applyFont="1" applyBorder="1" applyAlignment="1">
      <alignment horizontal="center" vertical="center" wrapText="1"/>
    </xf>
    <xf numFmtId="164" fontId="0" fillId="0" borderId="7" xfId="0" applyFont="1" applyBorder="1" applyAlignment="1">
      <alignment horizontal="center" vertical="center" wrapText="1"/>
    </xf>
    <xf numFmtId="164" fontId="0" fillId="7" borderId="20" xfId="0" applyFont="1" applyFill="1" applyBorder="1" applyAlignment="1">
      <alignment horizontal="center" vertical="center" wrapText="1"/>
    </xf>
    <xf numFmtId="167" fontId="4" fillId="7" borderId="9" xfId="0" applyNumberFormat="1" applyFont="1" applyFill="1" applyBorder="1" applyAlignment="1">
      <alignment horizontal="center" vertical="center" wrapText="1"/>
    </xf>
    <xf numFmtId="164" fontId="4" fillId="4" borderId="1" xfId="0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vertical="center" wrapText="1"/>
    </xf>
    <xf numFmtId="167" fontId="7" fillId="0" borderId="0" xfId="0" applyNumberFormat="1" applyFont="1" applyBorder="1" applyAlignment="1">
      <alignment vertical="center" wrapText="1"/>
    </xf>
    <xf numFmtId="164" fontId="7" fillId="0" borderId="0" xfId="0" applyFont="1" applyBorder="1" applyAlignment="1">
      <alignment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0" xfId="0" applyFont="1" applyFill="1" applyBorder="1" applyAlignment="1">
      <alignment vertical="center" wrapText="1"/>
    </xf>
    <xf numFmtId="164" fontId="7" fillId="0" borderId="0" xfId="0" applyFont="1" applyFill="1" applyBorder="1" applyAlignment="1">
      <alignment horizontal="center" vertical="center" wrapText="1"/>
    </xf>
    <xf numFmtId="167" fontId="0" fillId="0" borderId="29" xfId="0" applyNumberFormat="1" applyFont="1" applyBorder="1" applyAlignment="1">
      <alignment horizontal="center" vertical="center" wrapText="1"/>
    </xf>
    <xf numFmtId="164" fontId="0" fillId="0" borderId="30" xfId="0" applyFont="1" applyBorder="1" applyAlignment="1">
      <alignment horizontal="center" vertical="center" wrapText="1"/>
    </xf>
    <xf numFmtId="167" fontId="7" fillId="0" borderId="12" xfId="0" applyNumberFormat="1" applyFont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center" vertical="center" wrapText="1"/>
    </xf>
    <xf numFmtId="164" fontId="7" fillId="5" borderId="31" xfId="0" applyFont="1" applyFill="1" applyBorder="1" applyAlignment="1">
      <alignment horizontal="left" vertical="center" wrapText="1"/>
    </xf>
    <xf numFmtId="167" fontId="7" fillId="0" borderId="32" xfId="0" applyNumberFormat="1" applyFont="1" applyBorder="1" applyAlignment="1">
      <alignment horizontal="center" vertical="center" wrapText="1"/>
    </xf>
    <xf numFmtId="164" fontId="7" fillId="7" borderId="1" xfId="0" applyFont="1" applyFill="1" applyBorder="1" applyAlignment="1">
      <alignment horizontal="right" vertical="center" wrapText="1"/>
    </xf>
    <xf numFmtId="167" fontId="4" fillId="0" borderId="0" xfId="0" applyNumberFormat="1" applyFont="1" applyFill="1" applyBorder="1" applyAlignment="1">
      <alignment horizontal="center" vertical="center" wrapText="1"/>
    </xf>
    <xf numFmtId="164" fontId="17" fillId="0" borderId="33" xfId="0" applyFont="1" applyBorder="1" applyAlignment="1">
      <alignment horizontal="center" vertical="center" wrapText="1"/>
    </xf>
    <xf numFmtId="164" fontId="17" fillId="0" borderId="0" xfId="0" applyFont="1" applyBorder="1" applyAlignment="1">
      <alignment vertical="center" wrapText="1"/>
    </xf>
    <xf numFmtId="164" fontId="18" fillId="3" borderId="34" xfId="0" applyFont="1" applyFill="1" applyBorder="1" applyAlignment="1">
      <alignment horizontal="left" vertical="center" wrapText="1"/>
    </xf>
    <xf numFmtId="164" fontId="18" fillId="3" borderId="35" xfId="0" applyFont="1" applyFill="1" applyBorder="1" applyAlignment="1">
      <alignment horizontal="center" vertical="center" wrapText="1"/>
    </xf>
    <xf numFmtId="164" fontId="18" fillId="3" borderId="36" xfId="0" applyFont="1" applyFill="1" applyBorder="1" applyAlignment="1">
      <alignment horizontal="center" vertical="center" wrapText="1"/>
    </xf>
    <xf numFmtId="164" fontId="17" fillId="0" borderId="0" xfId="0" applyFont="1" applyFill="1" applyBorder="1" applyAlignment="1">
      <alignment vertical="center" wrapText="1"/>
    </xf>
    <xf numFmtId="167" fontId="0" fillId="0" borderId="0" xfId="0" applyNumberFormat="1" applyFont="1" applyFill="1" applyBorder="1" applyAlignment="1">
      <alignment vertical="center" wrapText="1"/>
    </xf>
    <xf numFmtId="164" fontId="19" fillId="0" borderId="19" xfId="0" applyFont="1" applyFill="1" applyBorder="1" applyAlignment="1">
      <alignment horizontal="left" vertical="center" wrapText="1"/>
    </xf>
    <xf numFmtId="164" fontId="19" fillId="0" borderId="30" xfId="0" applyFont="1" applyFill="1" applyBorder="1" applyAlignment="1">
      <alignment horizontal="center" vertical="center" wrapText="1"/>
    </xf>
    <xf numFmtId="168" fontId="19" fillId="0" borderId="12" xfId="0" applyNumberFormat="1" applyFont="1" applyFill="1" applyBorder="1" applyAlignment="1">
      <alignment horizontal="center" vertical="center" wrapText="1"/>
    </xf>
    <xf numFmtId="164" fontId="19" fillId="0" borderId="37" xfId="0" applyFont="1" applyFill="1" applyBorder="1" applyAlignment="1">
      <alignment horizontal="center" vertical="center" wrapText="1"/>
    </xf>
    <xf numFmtId="168" fontId="19" fillId="0" borderId="38" xfId="0" applyNumberFormat="1" applyFont="1" applyFill="1" applyBorder="1" applyAlignment="1">
      <alignment horizontal="center" vertical="center" wrapText="1"/>
    </xf>
    <xf numFmtId="164" fontId="19" fillId="0" borderId="20" xfId="0" applyFont="1" applyFill="1" applyBorder="1" applyAlignment="1">
      <alignment horizontal="center" vertical="center" wrapText="1"/>
    </xf>
    <xf numFmtId="168" fontId="19" fillId="0" borderId="9" xfId="0" applyNumberFormat="1" applyFont="1" applyFill="1" applyBorder="1" applyAlignment="1">
      <alignment horizontal="center" vertical="center" wrapText="1"/>
    </xf>
    <xf numFmtId="164" fontId="19" fillId="0" borderId="34" xfId="0" applyFont="1" applyFill="1" applyBorder="1" applyAlignment="1">
      <alignment horizontal="left" vertical="center" wrapText="1"/>
    </xf>
    <xf numFmtId="164" fontId="19" fillId="0" borderId="7" xfId="0" applyFont="1" applyFill="1" applyBorder="1" applyAlignment="1">
      <alignment horizontal="center" vertical="center" wrapText="1"/>
    </xf>
    <xf numFmtId="168" fontId="19" fillId="0" borderId="32" xfId="0" applyNumberFormat="1" applyFont="1" applyFill="1" applyBorder="1" applyAlignment="1">
      <alignment horizontal="center" vertical="center" wrapText="1"/>
    </xf>
    <xf numFmtId="164" fontId="20" fillId="0" borderId="33" xfId="0" applyFont="1" applyFill="1" applyBorder="1" applyAlignment="1">
      <alignment horizontal="left" vertical="center" wrapText="1"/>
    </xf>
    <xf numFmtId="164" fontId="20" fillId="0" borderId="39" xfId="0" applyFont="1" applyFill="1" applyBorder="1" applyAlignment="1">
      <alignment horizontal="left" vertical="center" wrapText="1"/>
    </xf>
    <xf numFmtId="164" fontId="20" fillId="0" borderId="40" xfId="0" applyFont="1" applyFill="1" applyBorder="1" applyAlignment="1">
      <alignment horizontal="left" vertical="center" wrapText="1"/>
    </xf>
    <xf numFmtId="164" fontId="21" fillId="0" borderId="0" xfId="0" applyFont="1" applyAlignment="1">
      <alignment vertical="center"/>
    </xf>
    <xf numFmtId="164" fontId="21" fillId="0" borderId="0" xfId="0" applyFont="1" applyAlignment="1">
      <alignment horizontal="center" vertical="center"/>
    </xf>
    <xf numFmtId="164" fontId="21" fillId="0" borderId="0" xfId="0" applyFont="1" applyAlignment="1">
      <alignment horizontal="right" vertical="center"/>
    </xf>
    <xf numFmtId="166" fontId="21" fillId="0" borderId="0" xfId="0" applyNumberFormat="1" applyFont="1" applyAlignment="1">
      <alignment vertical="center" wrapText="1"/>
    </xf>
    <xf numFmtId="164" fontId="22" fillId="0" borderId="0" xfId="0" applyFont="1" applyBorder="1" applyAlignment="1">
      <alignment horizontal="left" vertical="center"/>
    </xf>
    <xf numFmtId="166" fontId="22" fillId="0" borderId="0" xfId="0" applyNumberFormat="1" applyFont="1" applyBorder="1" applyAlignment="1">
      <alignment horizontal="left" vertical="center" wrapText="1"/>
    </xf>
    <xf numFmtId="164" fontId="21" fillId="0" borderId="0" xfId="0" applyFont="1" applyBorder="1" applyAlignment="1">
      <alignment horizontal="left" vertical="center"/>
    </xf>
    <xf numFmtId="164" fontId="21" fillId="0" borderId="0" xfId="0" applyFont="1" applyBorder="1" applyAlignment="1">
      <alignment horizontal="center" vertical="center"/>
    </xf>
    <xf numFmtId="164" fontId="21" fillId="0" borderId="0" xfId="0" applyFont="1" applyBorder="1" applyAlignment="1">
      <alignment horizontal="right" vertical="center"/>
    </xf>
    <xf numFmtId="166" fontId="23" fillId="0" borderId="0" xfId="0" applyNumberFormat="1" applyFont="1" applyAlignment="1">
      <alignment vertical="center" wrapText="1"/>
    </xf>
    <xf numFmtId="164" fontId="23" fillId="0" borderId="0" xfId="0" applyFont="1" applyAlignment="1">
      <alignment vertical="center"/>
    </xf>
    <xf numFmtId="164" fontId="24" fillId="4" borderId="34" xfId="0" applyFont="1" applyFill="1" applyBorder="1" applyAlignment="1">
      <alignment horizontal="center" vertical="center" wrapText="1"/>
    </xf>
    <xf numFmtId="164" fontId="24" fillId="4" borderId="35" xfId="0" applyFont="1" applyFill="1" applyBorder="1" applyAlignment="1">
      <alignment horizontal="center" vertical="center" wrapText="1"/>
    </xf>
    <xf numFmtId="164" fontId="24" fillId="4" borderId="36" xfId="0" applyFont="1" applyFill="1" applyBorder="1" applyAlignment="1">
      <alignment horizontal="center" vertical="center" wrapText="1"/>
    </xf>
    <xf numFmtId="164" fontId="24" fillId="5" borderId="1" xfId="0" applyFont="1" applyFill="1" applyBorder="1" applyAlignment="1">
      <alignment horizontal="left" vertical="center"/>
    </xf>
    <xf numFmtId="164" fontId="24" fillId="0" borderId="0" xfId="0" applyFont="1" applyFill="1" applyBorder="1" applyAlignment="1">
      <alignment vertical="center"/>
    </xf>
    <xf numFmtId="164" fontId="24" fillId="6" borderId="29" xfId="0" applyFont="1" applyFill="1" applyBorder="1" applyAlignment="1">
      <alignment horizontal="center" vertical="center"/>
    </xf>
    <xf numFmtId="164" fontId="21" fillId="0" borderId="30" xfId="0" applyFont="1" applyFill="1" applyBorder="1" applyAlignment="1">
      <alignment horizontal="center" vertical="center"/>
    </xf>
    <xf numFmtId="164" fontId="21" fillId="0" borderId="41" xfId="0" applyFont="1" applyFill="1" applyBorder="1" applyAlignment="1">
      <alignment vertical="center"/>
    </xf>
    <xf numFmtId="164" fontId="24" fillId="6" borderId="19" xfId="0" applyFont="1" applyFill="1" applyBorder="1" applyAlignment="1">
      <alignment horizontal="center" vertical="center"/>
    </xf>
    <xf numFmtId="164" fontId="21" fillId="0" borderId="20" xfId="0" applyFont="1" applyFill="1" applyBorder="1" applyAlignment="1">
      <alignment horizontal="center" vertical="center"/>
    </xf>
    <xf numFmtId="164" fontId="21" fillId="0" borderId="9" xfId="0" applyFont="1" applyFill="1" applyBorder="1" applyAlignment="1">
      <alignment vertical="center"/>
    </xf>
    <xf numFmtId="164" fontId="25" fillId="0" borderId="0" xfId="0" applyFont="1" applyAlignment="1">
      <alignment vertical="center"/>
    </xf>
    <xf numFmtId="166" fontId="23" fillId="0" borderId="0" xfId="0" applyNumberFormat="1" applyFont="1" applyBorder="1" applyAlignment="1">
      <alignment vertical="center" wrapText="1"/>
    </xf>
    <xf numFmtId="164" fontId="23" fillId="0" borderId="0" xfId="0" applyFont="1" applyBorder="1" applyAlignment="1">
      <alignment vertical="center"/>
    </xf>
    <xf numFmtId="164" fontId="24" fillId="4" borderId="42" xfId="0" applyFont="1" applyFill="1" applyBorder="1" applyAlignment="1">
      <alignment horizontal="center" vertical="center" wrapText="1"/>
    </xf>
    <xf numFmtId="164" fontId="24" fillId="0" borderId="43" xfId="0" applyFont="1" applyFill="1" applyBorder="1" applyAlignment="1">
      <alignment horizontal="right" vertical="center" wrapText="1"/>
    </xf>
    <xf numFmtId="166" fontId="24" fillId="5" borderId="1" xfId="0" applyNumberFormat="1" applyFont="1" applyFill="1" applyBorder="1" applyAlignment="1">
      <alignment horizontal="center" vertical="center" wrapText="1"/>
    </xf>
    <xf numFmtId="164" fontId="24" fillId="0" borderId="44" xfId="0" applyFont="1" applyFill="1" applyBorder="1" applyAlignment="1">
      <alignment horizontal="center" vertical="center"/>
    </xf>
    <xf numFmtId="164" fontId="24" fillId="3" borderId="10" xfId="0" applyFont="1" applyFill="1" applyBorder="1" applyAlignment="1">
      <alignment horizontal="center" vertical="center"/>
    </xf>
    <xf numFmtId="164" fontId="7" fillId="0" borderId="43" xfId="0" applyFont="1" applyFill="1" applyBorder="1" applyAlignment="1">
      <alignment vertical="center"/>
    </xf>
    <xf numFmtId="166" fontId="21" fillId="5" borderId="1" xfId="0" applyNumberFormat="1" applyFont="1" applyFill="1" applyBorder="1" applyAlignment="1">
      <alignment horizontal="center" vertical="center" wrapText="1"/>
    </xf>
    <xf numFmtId="164" fontId="21" fillId="0" borderId="0" xfId="0" applyFont="1" applyFill="1" applyAlignment="1">
      <alignment vertical="center"/>
    </xf>
    <xf numFmtId="164" fontId="24" fillId="0" borderId="45" xfId="0" applyFont="1" applyFill="1" applyBorder="1" applyAlignment="1">
      <alignment horizontal="center" vertical="center"/>
    </xf>
    <xf numFmtId="164" fontId="21" fillId="0" borderId="6" xfId="0" applyFont="1" applyFill="1" applyBorder="1" applyAlignment="1">
      <alignment horizontal="left" vertical="center"/>
    </xf>
    <xf numFmtId="167" fontId="21" fillId="0" borderId="46" xfId="0" applyNumberFormat="1" applyFont="1" applyFill="1" applyBorder="1" applyAlignment="1">
      <alignment horizontal="center" vertical="center"/>
    </xf>
    <xf numFmtId="167" fontId="21" fillId="0" borderId="45" xfId="0" applyNumberFormat="1" applyFont="1" applyFill="1" applyBorder="1" applyAlignment="1">
      <alignment horizontal="center" vertical="center"/>
    </xf>
    <xf numFmtId="169" fontId="21" fillId="0" borderId="6" xfId="0" applyNumberFormat="1" applyFont="1" applyFill="1" applyBorder="1" applyAlignment="1">
      <alignment horizontal="right" vertical="center"/>
    </xf>
    <xf numFmtId="168" fontId="21" fillId="0" borderId="6" xfId="0" applyNumberFormat="1" applyFont="1" applyFill="1" applyBorder="1" applyAlignment="1">
      <alignment horizontal="center" vertical="center"/>
    </xf>
    <xf numFmtId="164" fontId="21" fillId="0" borderId="6" xfId="0" applyFont="1" applyFill="1" applyBorder="1" applyAlignment="1">
      <alignment horizontal="center" vertical="center"/>
    </xf>
    <xf numFmtId="169" fontId="21" fillId="0" borderId="15" xfId="0" applyNumberFormat="1" applyFont="1" applyFill="1" applyBorder="1" applyAlignment="1">
      <alignment horizontal="right" vertical="center"/>
    </xf>
    <xf numFmtId="169" fontId="21" fillId="0" borderId="43" xfId="0" applyNumberFormat="1" applyFont="1" applyFill="1" applyBorder="1" applyAlignment="1">
      <alignment horizontal="right" vertical="center"/>
    </xf>
    <xf numFmtId="164" fontId="21" fillId="0" borderId="37" xfId="0" applyFont="1" applyFill="1" applyBorder="1" applyAlignment="1">
      <alignment horizontal="left" vertical="center"/>
    </xf>
    <xf numFmtId="167" fontId="21" fillId="0" borderId="47" xfId="0" applyNumberFormat="1" applyFont="1" applyFill="1" applyBorder="1" applyAlignment="1">
      <alignment horizontal="center" vertical="center"/>
    </xf>
    <xf numFmtId="169" fontId="21" fillId="0" borderId="37" xfId="0" applyNumberFormat="1" applyFont="1" applyFill="1" applyBorder="1" applyAlignment="1">
      <alignment horizontal="right" vertical="center"/>
    </xf>
    <xf numFmtId="168" fontId="21" fillId="0" borderId="37" xfId="0" applyNumberFormat="1" applyFont="1" applyFill="1" applyBorder="1" applyAlignment="1">
      <alignment horizontal="center" vertical="center"/>
    </xf>
    <xf numFmtId="164" fontId="21" fillId="0" borderId="37" xfId="0" applyFont="1" applyFill="1" applyBorder="1" applyAlignment="1">
      <alignment horizontal="center" vertical="center"/>
    </xf>
    <xf numFmtId="169" fontId="21" fillId="0" borderId="38" xfId="0" applyNumberFormat="1" applyFont="1" applyFill="1" applyBorder="1" applyAlignment="1">
      <alignment horizontal="right" vertical="center"/>
    </xf>
    <xf numFmtId="164" fontId="24" fillId="0" borderId="0" xfId="0" applyFont="1" applyFill="1" applyBorder="1" applyAlignment="1">
      <alignment horizontal="center" vertical="center"/>
    </xf>
    <xf numFmtId="164" fontId="21" fillId="0" borderId="0" xfId="0" applyFont="1" applyFill="1" applyBorder="1" applyAlignment="1">
      <alignment horizontal="left" vertical="center"/>
    </xf>
    <xf numFmtId="167" fontId="21" fillId="0" borderId="0" xfId="0" applyNumberFormat="1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169" fontId="21" fillId="0" borderId="0" xfId="0" applyNumberFormat="1" applyFont="1" applyFill="1" applyBorder="1" applyAlignment="1">
      <alignment horizontal="right" vertical="center"/>
    </xf>
    <xf numFmtId="168" fontId="21" fillId="0" borderId="0" xfId="0" applyNumberFormat="1" applyFont="1" applyFill="1" applyBorder="1" applyAlignment="1">
      <alignment horizontal="center" vertical="center"/>
    </xf>
    <xf numFmtId="164" fontId="21" fillId="0" borderId="0" xfId="0" applyFont="1" applyFill="1" applyBorder="1" applyAlignment="1">
      <alignment horizontal="center" vertical="center"/>
    </xf>
    <xf numFmtId="166" fontId="21" fillId="0" borderId="0" xfId="0" applyNumberFormat="1" applyFont="1" applyFill="1" applyBorder="1" applyAlignment="1">
      <alignment horizontal="center" vertical="center" wrapText="1"/>
    </xf>
    <xf numFmtId="164" fontId="21" fillId="0" borderId="0" xfId="0" applyFont="1" applyFill="1" applyBorder="1" applyAlignment="1">
      <alignment vertical="center"/>
    </xf>
    <xf numFmtId="169" fontId="21" fillId="0" borderId="37" xfId="0" applyNumberFormat="1" applyFont="1" applyFill="1" applyBorder="1" applyAlignment="1">
      <alignment vertical="center"/>
    </xf>
    <xf numFmtId="164" fontId="24" fillId="0" borderId="10" xfId="0" applyFont="1" applyFill="1" applyBorder="1" applyAlignment="1">
      <alignment horizontal="center" vertical="center"/>
    </xf>
    <xf numFmtId="167" fontId="21" fillId="0" borderId="38" xfId="0" applyNumberFormat="1" applyFont="1" applyFill="1" applyBorder="1" applyAlignment="1">
      <alignment horizontal="center" vertical="center"/>
    </xf>
    <xf numFmtId="167" fontId="0" fillId="0" borderId="45" xfId="0" applyNumberFormat="1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 vertical="center"/>
    </xf>
    <xf numFmtId="166" fontId="24" fillId="5" borderId="1" xfId="0" applyNumberFormat="1" applyFont="1" applyFill="1" applyBorder="1" applyAlignment="1">
      <alignment horizontal="left" vertical="center" wrapText="1"/>
    </xf>
    <xf numFmtId="167" fontId="21" fillId="0" borderId="15" xfId="0" applyNumberFormat="1" applyFont="1" applyFill="1" applyBorder="1" applyAlignment="1">
      <alignment horizontal="center" vertical="center"/>
    </xf>
    <xf numFmtId="169" fontId="21" fillId="0" borderId="15" xfId="0" applyNumberFormat="1" applyFont="1" applyFill="1" applyBorder="1" applyAlignment="1">
      <alignment horizontal="center" vertical="center"/>
    </xf>
    <xf numFmtId="169" fontId="21" fillId="0" borderId="38" xfId="0" applyNumberFormat="1" applyFont="1" applyFill="1" applyBorder="1" applyAlignment="1">
      <alignment horizontal="center" vertical="center"/>
    </xf>
    <xf numFmtId="169" fontId="21" fillId="0" borderId="0" xfId="0" applyNumberFormat="1" applyFont="1" applyFill="1" applyBorder="1" applyAlignment="1">
      <alignment horizontal="center" vertical="center"/>
    </xf>
    <xf numFmtId="164" fontId="24" fillId="0" borderId="48" xfId="0" applyFont="1" applyFill="1" applyBorder="1" applyAlignment="1">
      <alignment horizontal="center" vertical="center"/>
    </xf>
    <xf numFmtId="164" fontId="21" fillId="0" borderId="47" xfId="0" applyFont="1" applyFill="1" applyBorder="1" applyAlignment="1">
      <alignment horizontal="left" vertical="center"/>
    </xf>
    <xf numFmtId="167" fontId="21" fillId="0" borderId="49" xfId="0" applyNumberFormat="1" applyFont="1" applyFill="1" applyBorder="1" applyAlignment="1">
      <alignment horizontal="center" vertical="center"/>
    </xf>
    <xf numFmtId="167" fontId="21" fillId="0" borderId="37" xfId="0" applyNumberFormat="1" applyFont="1" applyFill="1" applyBorder="1" applyAlignment="1">
      <alignment horizontal="right" vertical="center"/>
    </xf>
    <xf numFmtId="167" fontId="21" fillId="0" borderId="37" xfId="0" applyNumberFormat="1" applyFont="1" applyFill="1" applyBorder="1" applyAlignment="1">
      <alignment horizontal="center" vertical="center"/>
    </xf>
    <xf numFmtId="169" fontId="21" fillId="0" borderId="37" xfId="0" applyNumberFormat="1" applyFont="1" applyFill="1" applyBorder="1" applyAlignment="1">
      <alignment horizontal="center" vertical="center"/>
    </xf>
    <xf numFmtId="164" fontId="28" fillId="0" borderId="0" xfId="0" applyFont="1" applyAlignment="1">
      <alignment vertical="center"/>
    </xf>
    <xf numFmtId="164" fontId="21" fillId="0" borderId="0" xfId="0" applyFont="1" applyAlignment="1">
      <alignment vertical="center" wrapText="1"/>
    </xf>
    <xf numFmtId="164" fontId="21" fillId="0" borderId="0" xfId="0" applyFont="1" applyAlignment="1">
      <alignment horizontal="right" vertical="center" wrapText="1"/>
    </xf>
    <xf numFmtId="164" fontId="24" fillId="0" borderId="0" xfId="0" applyFont="1" applyAlignment="1">
      <alignment horizontal="center" vertical="center" wrapText="1"/>
    </xf>
    <xf numFmtId="167" fontId="21" fillId="0" borderId="0" xfId="0" applyNumberFormat="1" applyFont="1" applyAlignment="1">
      <alignment horizontal="center" vertical="center" wrapText="1"/>
    </xf>
    <xf numFmtId="164" fontId="22" fillId="0" borderId="0" xfId="0" applyFont="1" applyBorder="1" applyAlignment="1">
      <alignment horizontal="left" vertical="center" wrapText="1"/>
    </xf>
    <xf numFmtId="164" fontId="23" fillId="0" borderId="0" xfId="0" applyFont="1" applyAlignment="1">
      <alignment vertical="center" wrapText="1"/>
    </xf>
    <xf numFmtId="164" fontId="23" fillId="0" borderId="0" xfId="0" applyFont="1" applyBorder="1" applyAlignment="1">
      <alignment horizontal="left" vertical="center" wrapText="1"/>
    </xf>
    <xf numFmtId="164" fontId="23" fillId="0" borderId="0" xfId="0" applyFont="1" applyBorder="1" applyAlignment="1">
      <alignment horizontal="right" vertical="center" wrapText="1"/>
    </xf>
    <xf numFmtId="164" fontId="22" fillId="0" borderId="0" xfId="0" applyFont="1" applyBorder="1" applyAlignment="1">
      <alignment horizontal="center" vertical="center" wrapText="1"/>
    </xf>
    <xf numFmtId="167" fontId="23" fillId="0" borderId="0" xfId="0" applyNumberFormat="1" applyFont="1" applyBorder="1" applyAlignment="1">
      <alignment horizontal="center" vertical="center" wrapText="1"/>
    </xf>
    <xf numFmtId="164" fontId="23" fillId="0" borderId="0" xfId="0" applyFont="1" applyBorder="1" applyAlignment="1">
      <alignment vertical="center" wrapText="1"/>
    </xf>
    <xf numFmtId="164" fontId="24" fillId="0" borderId="0" xfId="0" applyFont="1" applyBorder="1" applyAlignment="1">
      <alignment horizontal="left" vertical="center" wrapText="1"/>
    </xf>
    <xf numFmtId="164" fontId="21" fillId="0" borderId="0" xfId="0" applyFont="1" applyBorder="1" applyAlignment="1">
      <alignment horizontal="left" vertical="center" wrapText="1"/>
    </xf>
    <xf numFmtId="164" fontId="21" fillId="0" borderId="0" xfId="0" applyFont="1" applyBorder="1" applyAlignment="1">
      <alignment horizontal="right" vertical="center" wrapText="1"/>
    </xf>
    <xf numFmtId="164" fontId="24" fillId="0" borderId="0" xfId="0" applyFont="1" applyBorder="1" applyAlignment="1">
      <alignment horizontal="center" vertical="center" wrapText="1"/>
    </xf>
    <xf numFmtId="167" fontId="21" fillId="0" borderId="0" xfId="0" applyNumberFormat="1" applyFont="1" applyBorder="1" applyAlignment="1">
      <alignment horizontal="center" vertical="center" wrapText="1"/>
    </xf>
    <xf numFmtId="164" fontId="22" fillId="0" borderId="0" xfId="0" applyFont="1" applyAlignment="1">
      <alignment horizontal="center" vertical="center" wrapText="1"/>
    </xf>
    <xf numFmtId="167" fontId="23" fillId="0" borderId="0" xfId="0" applyNumberFormat="1" applyFont="1" applyAlignment="1">
      <alignment horizontal="center" vertical="center" wrapText="1"/>
    </xf>
    <xf numFmtId="164" fontId="24" fillId="4" borderId="19" xfId="0" applyFont="1" applyFill="1" applyBorder="1" applyAlignment="1">
      <alignment horizontal="center" vertical="center" wrapText="1"/>
    </xf>
    <xf numFmtId="164" fontId="24" fillId="4" borderId="20" xfId="0" applyFont="1" applyFill="1" applyBorder="1" applyAlignment="1">
      <alignment horizontal="center" vertical="center" wrapText="1"/>
    </xf>
    <xf numFmtId="164" fontId="24" fillId="4" borderId="9" xfId="0" applyFont="1" applyFill="1" applyBorder="1" applyAlignment="1">
      <alignment horizontal="center" vertical="center" wrapText="1"/>
    </xf>
    <xf numFmtId="164" fontId="21" fillId="0" borderId="0" xfId="0" applyFont="1" applyBorder="1" applyAlignment="1">
      <alignment vertical="center" wrapText="1"/>
    </xf>
    <xf numFmtId="164" fontId="24" fillId="0" borderId="50" xfId="0" applyFont="1" applyFill="1" applyBorder="1" applyAlignment="1">
      <alignment horizontal="center" vertical="center" wrapText="1"/>
    </xf>
    <xf numFmtId="164" fontId="21" fillId="0" borderId="51" xfId="0" applyFont="1" applyFill="1" applyBorder="1" applyAlignment="1">
      <alignment horizontal="center" vertical="center" wrapText="1"/>
    </xf>
    <xf numFmtId="166" fontId="24" fillId="0" borderId="9" xfId="0" applyNumberFormat="1" applyFont="1" applyFill="1" applyBorder="1" applyAlignment="1">
      <alignment horizontal="left" vertical="center" wrapText="1"/>
    </xf>
    <xf numFmtId="164" fontId="21" fillId="0" borderId="0" xfId="0" applyFont="1" applyFill="1" applyBorder="1" applyAlignment="1">
      <alignment horizontal="center" vertical="center" wrapText="1"/>
    </xf>
    <xf numFmtId="164" fontId="24" fillId="0" borderId="0" xfId="0" applyFont="1" applyFill="1" applyBorder="1" applyAlignment="1">
      <alignment horizontal="center" vertical="center" wrapText="1"/>
    </xf>
    <xf numFmtId="164" fontId="24" fillId="0" borderId="0" xfId="0" applyFont="1" applyFill="1" applyBorder="1" applyAlignment="1">
      <alignment horizontal="right" vertical="center" wrapText="1"/>
    </xf>
    <xf numFmtId="164" fontId="22" fillId="0" borderId="4" xfId="0" applyFont="1" applyBorder="1" applyAlignment="1">
      <alignment horizontal="left" vertical="center" wrapText="1"/>
    </xf>
    <xf numFmtId="164" fontId="23" fillId="0" borderId="0" xfId="0" applyFont="1" applyFill="1" applyBorder="1" applyAlignment="1">
      <alignment horizontal="center" vertical="center" wrapText="1"/>
    </xf>
    <xf numFmtId="164" fontId="23" fillId="0" borderId="0" xfId="0" applyFont="1" applyFill="1" applyBorder="1" applyAlignment="1">
      <alignment vertical="center" wrapText="1"/>
    </xf>
    <xf numFmtId="164" fontId="29" fillId="3" borderId="10" xfId="0" applyFont="1" applyFill="1" applyBorder="1" applyAlignment="1">
      <alignment horizontal="left" vertical="center" wrapText="1"/>
    </xf>
    <xf numFmtId="164" fontId="29" fillId="0" borderId="0" xfId="0" applyFont="1" applyFill="1" applyBorder="1" applyAlignment="1">
      <alignment horizontal="center" vertical="center" wrapText="1"/>
    </xf>
    <xf numFmtId="164" fontId="30" fillId="0" borderId="0" xfId="0" applyFont="1" applyAlignment="1">
      <alignment vertical="center" wrapText="1"/>
    </xf>
    <xf numFmtId="164" fontId="29" fillId="4" borderId="19" xfId="0" applyFont="1" applyFill="1" applyBorder="1" applyAlignment="1">
      <alignment horizontal="center" vertical="center" wrapText="1"/>
    </xf>
    <xf numFmtId="164" fontId="29" fillId="4" borderId="20" xfId="0" applyFont="1" applyFill="1" applyBorder="1" applyAlignment="1">
      <alignment horizontal="center" vertical="center" wrapText="1"/>
    </xf>
    <xf numFmtId="164" fontId="29" fillId="4" borderId="52" xfId="0" applyFont="1" applyFill="1" applyBorder="1" applyAlignment="1">
      <alignment horizontal="center" vertical="center" wrapText="1"/>
    </xf>
    <xf numFmtId="167" fontId="29" fillId="7" borderId="1" xfId="0" applyNumberFormat="1" applyFont="1" applyFill="1" applyBorder="1" applyAlignment="1">
      <alignment horizontal="center" vertical="center" wrapText="1"/>
    </xf>
    <xf numFmtId="164" fontId="24" fillId="8" borderId="33" xfId="0" applyFont="1" applyFill="1" applyBorder="1" applyAlignment="1">
      <alignment horizontal="center" vertical="center" wrapText="1"/>
    </xf>
    <xf numFmtId="164" fontId="24" fillId="0" borderId="0" xfId="0" applyFont="1" applyFill="1" applyBorder="1" applyAlignment="1">
      <alignment vertical="center" wrapText="1"/>
    </xf>
    <xf numFmtId="164" fontId="24" fillId="8" borderId="31" xfId="0" applyFont="1" applyFill="1" applyBorder="1" applyAlignment="1">
      <alignment horizontal="center" vertical="center" wrapText="1"/>
    </xf>
    <xf numFmtId="164" fontId="24" fillId="0" borderId="0" xfId="0" applyFont="1" applyAlignment="1">
      <alignment vertical="center" wrapText="1"/>
    </xf>
    <xf numFmtId="166" fontId="21" fillId="0" borderId="29" xfId="0" applyNumberFormat="1" applyFont="1" applyBorder="1" applyAlignment="1">
      <alignment vertical="center" wrapText="1"/>
    </xf>
    <xf numFmtId="169" fontId="21" fillId="0" borderId="30" xfId="0" applyNumberFormat="1" applyFont="1" applyBorder="1" applyAlignment="1">
      <alignment horizontal="center" vertical="center" wrapText="1"/>
    </xf>
    <xf numFmtId="167" fontId="24" fillId="0" borderId="30" xfId="0" applyNumberFormat="1" applyFont="1" applyFill="1" applyBorder="1" applyAlignment="1">
      <alignment horizontal="right" vertical="center" wrapText="1"/>
    </xf>
    <xf numFmtId="164" fontId="21" fillId="0" borderId="41" xfId="0" applyFont="1" applyFill="1" applyBorder="1" applyAlignment="1">
      <alignment horizontal="center" vertical="center" wrapText="1"/>
    </xf>
    <xf numFmtId="167" fontId="21" fillId="7" borderId="10" xfId="0" applyNumberFormat="1" applyFont="1" applyFill="1" applyBorder="1" applyAlignment="1">
      <alignment horizontal="center" vertical="center" wrapText="1"/>
    </xf>
    <xf numFmtId="164" fontId="21" fillId="0" borderId="0" xfId="0" applyFont="1" applyFill="1" applyBorder="1" applyAlignment="1">
      <alignment vertical="center" wrapText="1"/>
    </xf>
    <xf numFmtId="164" fontId="21" fillId="0" borderId="12" xfId="0" applyFont="1" applyFill="1" applyBorder="1" applyAlignment="1">
      <alignment horizontal="center" vertical="center" wrapText="1"/>
    </xf>
    <xf numFmtId="166" fontId="21" fillId="0" borderId="26" xfId="0" applyNumberFormat="1" applyFont="1" applyFill="1" applyBorder="1" applyAlignment="1">
      <alignment vertical="center" wrapText="1"/>
    </xf>
    <xf numFmtId="169" fontId="21" fillId="0" borderId="6" xfId="0" applyNumberFormat="1" applyFont="1" applyFill="1" applyBorder="1" applyAlignment="1">
      <alignment horizontal="center" vertical="center" wrapText="1"/>
    </xf>
    <xf numFmtId="167" fontId="24" fillId="0" borderId="6" xfId="0" applyNumberFormat="1" applyFont="1" applyFill="1" applyBorder="1" applyAlignment="1">
      <alignment horizontal="right" vertical="center" wrapText="1"/>
    </xf>
    <xf numFmtId="164" fontId="21" fillId="0" borderId="46" xfId="0" applyFont="1" applyFill="1" applyBorder="1" applyAlignment="1">
      <alignment horizontal="center" vertical="center" wrapText="1"/>
    </xf>
    <xf numFmtId="167" fontId="21" fillId="7" borderId="13" xfId="0" applyNumberFormat="1" applyFont="1" applyFill="1" applyBorder="1" applyAlignment="1">
      <alignment horizontal="center" vertical="center" wrapText="1"/>
    </xf>
    <xf numFmtId="164" fontId="25" fillId="0" borderId="0" xfId="0" applyFont="1" applyFill="1" applyBorder="1" applyAlignment="1">
      <alignment vertical="center" wrapText="1"/>
    </xf>
    <xf numFmtId="164" fontId="21" fillId="0" borderId="15" xfId="0" applyFont="1" applyFill="1" applyBorder="1" applyAlignment="1">
      <alignment horizontal="center" vertical="center" wrapText="1"/>
    </xf>
    <xf numFmtId="166" fontId="21" fillId="0" borderId="26" xfId="0" applyNumberFormat="1" applyFont="1" applyBorder="1" applyAlignment="1">
      <alignment vertical="center" wrapText="1"/>
    </xf>
    <xf numFmtId="169" fontId="21" fillId="0" borderId="6" xfId="0" applyNumberFormat="1" applyFont="1" applyBorder="1" applyAlignment="1">
      <alignment horizontal="center" vertical="center" wrapText="1"/>
    </xf>
    <xf numFmtId="164" fontId="31" fillId="0" borderId="46" xfId="0" applyFont="1" applyFill="1" applyBorder="1" applyAlignment="1">
      <alignment horizontal="center" vertical="center" wrapText="1"/>
    </xf>
    <xf numFmtId="164" fontId="31" fillId="0" borderId="15" xfId="0" applyFont="1" applyFill="1" applyBorder="1" applyAlignment="1">
      <alignment horizontal="center" vertical="center" wrapText="1"/>
    </xf>
    <xf numFmtId="164" fontId="21" fillId="0" borderId="0" xfId="0" applyFont="1" applyFill="1" applyAlignment="1">
      <alignment vertical="center" wrapText="1"/>
    </xf>
    <xf numFmtId="166" fontId="21" fillId="0" borderId="45" xfId="0" applyNumberFormat="1" applyFont="1" applyFill="1" applyBorder="1" applyAlignment="1">
      <alignment vertical="center" wrapText="1"/>
    </xf>
    <xf numFmtId="169" fontId="21" fillId="0" borderId="37" xfId="0" applyNumberFormat="1" applyFont="1" applyFill="1" applyBorder="1" applyAlignment="1">
      <alignment horizontal="center" vertical="center" wrapText="1"/>
    </xf>
    <xf numFmtId="167" fontId="24" fillId="0" borderId="37" xfId="0" applyNumberFormat="1" applyFont="1" applyFill="1" applyBorder="1" applyAlignment="1">
      <alignment horizontal="right" vertical="center" wrapText="1"/>
    </xf>
    <xf numFmtId="164" fontId="21" fillId="0" borderId="47" xfId="0" applyFont="1" applyFill="1" applyBorder="1" applyAlignment="1">
      <alignment horizontal="center" vertical="center" wrapText="1"/>
    </xf>
    <xf numFmtId="167" fontId="21" fillId="7" borderId="16" xfId="0" applyNumberFormat="1" applyFont="1" applyFill="1" applyBorder="1" applyAlignment="1">
      <alignment horizontal="center" vertical="center" wrapText="1"/>
    </xf>
    <xf numFmtId="164" fontId="21" fillId="0" borderId="38" xfId="0" applyFont="1" applyFill="1" applyBorder="1" applyAlignment="1">
      <alignment horizontal="center" vertical="center" wrapText="1"/>
    </xf>
    <xf numFmtId="166" fontId="21" fillId="0" borderId="0" xfId="0" applyNumberFormat="1" applyFont="1" applyFill="1" applyBorder="1" applyAlignment="1">
      <alignment vertical="center" wrapText="1"/>
    </xf>
    <xf numFmtId="169" fontId="21" fillId="0" borderId="0" xfId="0" applyNumberFormat="1" applyFont="1" applyFill="1" applyBorder="1" applyAlignment="1">
      <alignment horizontal="right" vertical="center" wrapText="1"/>
    </xf>
    <xf numFmtId="169" fontId="0" fillId="0" borderId="0" xfId="0" applyNumberFormat="1" applyFont="1" applyFill="1" applyBorder="1" applyAlignment="1">
      <alignment horizontal="right" vertical="center" wrapText="1"/>
    </xf>
    <xf numFmtId="169" fontId="24" fillId="0" borderId="0" xfId="0" applyNumberFormat="1" applyFont="1" applyFill="1" applyBorder="1" applyAlignment="1">
      <alignment horizontal="right" vertical="center" wrapText="1"/>
    </xf>
    <xf numFmtId="167" fontId="21" fillId="0" borderId="0" xfId="0" applyNumberFormat="1" applyFont="1" applyFill="1" applyBorder="1" applyAlignment="1">
      <alignment horizontal="center" vertical="center" wrapText="1"/>
    </xf>
    <xf numFmtId="166" fontId="21" fillId="0" borderId="29" xfId="0" applyNumberFormat="1" applyFont="1" applyFill="1" applyBorder="1" applyAlignment="1">
      <alignment vertical="center" wrapText="1"/>
    </xf>
    <xf numFmtId="164" fontId="29" fillId="3" borderId="1" xfId="0" applyFont="1" applyFill="1" applyBorder="1" applyAlignment="1">
      <alignment horizontal="left" vertical="center" wrapText="1"/>
    </xf>
    <xf numFmtId="164" fontId="29" fillId="0" borderId="1" xfId="0" applyFont="1" applyFill="1" applyBorder="1" applyAlignment="1">
      <alignment horizontal="left" vertical="top" wrapText="1"/>
    </xf>
    <xf numFmtId="166" fontId="21" fillId="0" borderId="0" xfId="0" applyNumberFormat="1" applyFont="1" applyAlignment="1">
      <alignment vertical="center"/>
    </xf>
    <xf numFmtId="164" fontId="21" fillId="0" borderId="0" xfId="0" applyFont="1" applyBorder="1" applyAlignment="1">
      <alignment vertical="center"/>
    </xf>
    <xf numFmtId="166" fontId="22" fillId="0" borderId="0" xfId="0" applyNumberFormat="1" applyFont="1" applyBorder="1" applyAlignment="1">
      <alignment horizontal="left" vertical="center"/>
    </xf>
    <xf numFmtId="164" fontId="24" fillId="0" borderId="0" xfId="0" applyFont="1" applyBorder="1" applyAlignment="1">
      <alignment horizontal="left" vertical="center"/>
    </xf>
    <xf numFmtId="166" fontId="24" fillId="0" borderId="0" xfId="0" applyNumberFormat="1" applyFont="1" applyBorder="1" applyAlignment="1">
      <alignment horizontal="left" vertical="center"/>
    </xf>
    <xf numFmtId="164" fontId="24" fillId="7" borderId="18" xfId="0" applyFont="1" applyFill="1" applyBorder="1" applyAlignment="1">
      <alignment horizontal="left" vertical="center" wrapText="1"/>
    </xf>
    <xf numFmtId="164" fontId="25" fillId="0" borderId="1" xfId="0" applyFont="1" applyFill="1" applyBorder="1" applyAlignment="1">
      <alignment horizontal="center" vertical="center"/>
    </xf>
    <xf numFmtId="164" fontId="24" fillId="7" borderId="1" xfId="0" applyFont="1" applyFill="1" applyBorder="1" applyAlignment="1">
      <alignment horizontal="left" vertical="center" wrapText="1"/>
    </xf>
    <xf numFmtId="164" fontId="25" fillId="0" borderId="53" xfId="0" applyFont="1" applyFill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166" fontId="24" fillId="0" borderId="0" xfId="0" applyNumberFormat="1" applyFont="1" applyAlignment="1">
      <alignment vertical="center"/>
    </xf>
    <xf numFmtId="166" fontId="21" fillId="3" borderId="1" xfId="0" applyNumberFormat="1" applyFont="1" applyFill="1" applyBorder="1" applyAlignment="1">
      <alignment horizontal="left" vertical="center"/>
    </xf>
    <xf numFmtId="164" fontId="21" fillId="3" borderId="1" xfId="0" applyFont="1" applyFill="1" applyBorder="1" applyAlignment="1">
      <alignment horizontal="center" vertical="center"/>
    </xf>
    <xf numFmtId="164" fontId="21" fillId="3" borderId="1" xfId="0" applyFont="1" applyFill="1" applyBorder="1" applyAlignment="1">
      <alignment horizontal="left" vertical="center"/>
    </xf>
    <xf numFmtId="166" fontId="24" fillId="0" borderId="54" xfId="0" applyNumberFormat="1" applyFont="1" applyBorder="1" applyAlignment="1">
      <alignment horizontal="left" vertical="center"/>
    </xf>
    <xf numFmtId="164" fontId="24" fillId="0" borderId="54" xfId="0" applyFont="1" applyBorder="1" applyAlignment="1">
      <alignment horizontal="center" vertical="center"/>
    </xf>
    <xf numFmtId="164" fontId="24" fillId="0" borderId="54" xfId="0" applyFont="1" applyBorder="1" applyAlignment="1">
      <alignment horizontal="left" vertical="center"/>
    </xf>
    <xf numFmtId="164" fontId="21" fillId="0" borderId="54" xfId="0" applyFont="1" applyBorder="1" applyAlignment="1">
      <alignment horizontal="left" vertical="center"/>
    </xf>
    <xf numFmtId="166" fontId="29" fillId="4" borderId="19" xfId="0" applyNumberFormat="1" applyFont="1" applyFill="1" applyBorder="1" applyAlignment="1">
      <alignment horizontal="center" vertical="center" wrapText="1"/>
    </xf>
    <xf numFmtId="166" fontId="29" fillId="4" borderId="20" xfId="0" applyNumberFormat="1" applyFont="1" applyFill="1" applyBorder="1" applyAlignment="1">
      <alignment horizontal="center" vertical="center" wrapText="1"/>
    </xf>
    <xf numFmtId="164" fontId="33" fillId="4" borderId="20" xfId="0" applyFont="1" applyFill="1" applyBorder="1" applyAlignment="1">
      <alignment horizontal="center" vertical="center" wrapText="1"/>
    </xf>
    <xf numFmtId="164" fontId="29" fillId="4" borderId="9" xfId="0" applyFont="1" applyFill="1" applyBorder="1" applyAlignment="1">
      <alignment horizontal="center" vertical="center" wrapText="1"/>
    </xf>
    <xf numFmtId="166" fontId="34" fillId="0" borderId="19" xfId="0" applyNumberFormat="1" applyFont="1" applyFill="1" applyBorder="1" applyAlignment="1">
      <alignment horizontal="center" vertical="center" wrapText="1"/>
    </xf>
    <xf numFmtId="166" fontId="35" fillId="0" borderId="20" xfId="0" applyNumberFormat="1" applyFont="1" applyFill="1" applyBorder="1" applyAlignment="1">
      <alignment horizontal="center" vertical="center" wrapText="1"/>
    </xf>
    <xf numFmtId="170" fontId="34" fillId="0" borderId="20" xfId="0" applyNumberFormat="1" applyFont="1" applyFill="1" applyBorder="1" applyAlignment="1">
      <alignment horizontal="center" vertical="center" wrapText="1"/>
    </xf>
    <xf numFmtId="164" fontId="21" fillId="0" borderId="20" xfId="0" applyFont="1" applyFill="1" applyBorder="1" applyAlignment="1">
      <alignment horizontal="center" vertical="center" wrapText="1"/>
    </xf>
    <xf numFmtId="164" fontId="34" fillId="0" borderId="20" xfId="0" applyFont="1" applyFill="1" applyBorder="1" applyAlignment="1">
      <alignment horizontal="center" vertical="center" wrapText="1"/>
    </xf>
    <xf numFmtId="167" fontId="34" fillId="0" borderId="20" xfId="0" applyNumberFormat="1" applyFont="1" applyFill="1" applyBorder="1" applyAlignment="1">
      <alignment horizontal="center" vertical="center" wrapText="1"/>
    </xf>
    <xf numFmtId="164" fontId="34" fillId="0" borderId="9" xfId="0" applyFont="1" applyFill="1" applyBorder="1" applyAlignment="1">
      <alignment horizontal="center" vertical="center" wrapText="1"/>
    </xf>
    <xf numFmtId="166" fontId="21" fillId="0" borderId="0" xfId="0" applyNumberFormat="1" applyFont="1" applyBorder="1" applyAlignment="1">
      <alignment horizontal="left" vertical="center"/>
    </xf>
    <xf numFmtId="164" fontId="36" fillId="0" borderId="0" xfId="0" applyFont="1" applyAlignment="1">
      <alignment vertical="center"/>
    </xf>
    <xf numFmtId="164" fontId="21" fillId="0" borderId="0" xfId="0" applyFont="1" applyAlignment="1">
      <alignment horizontal="center" vertical="center" wrapText="1"/>
    </xf>
    <xf numFmtId="164" fontId="21" fillId="9" borderId="0" xfId="0" applyFont="1" applyFill="1" applyAlignment="1">
      <alignment horizontal="center" vertical="center" wrapText="1"/>
    </xf>
    <xf numFmtId="164" fontId="21" fillId="9" borderId="0" xfId="0" applyFont="1" applyFill="1" applyAlignment="1">
      <alignment vertical="center" wrapText="1"/>
    </xf>
    <xf numFmtId="164" fontId="21" fillId="0" borderId="0" xfId="0" applyFont="1" applyBorder="1" applyAlignment="1">
      <alignment horizontal="center" vertical="center" wrapText="1"/>
    </xf>
    <xf numFmtId="164" fontId="22" fillId="0" borderId="0" xfId="0" applyFont="1" applyAlignment="1">
      <alignment vertical="center" wrapText="1"/>
    </xf>
    <xf numFmtId="164" fontId="23" fillId="0" borderId="0" xfId="0" applyFont="1" applyBorder="1" applyAlignment="1">
      <alignment horizontal="center" vertical="center" wrapText="1"/>
    </xf>
    <xf numFmtId="164" fontId="22" fillId="0" borderId="4" xfId="0" applyFont="1" applyFill="1" applyBorder="1" applyAlignment="1">
      <alignment horizontal="left" vertical="center" wrapText="1"/>
    </xf>
    <xf numFmtId="164" fontId="23" fillId="0" borderId="0" xfId="0" applyFont="1" applyFill="1" applyAlignment="1">
      <alignment vertical="center" wrapText="1"/>
    </xf>
    <xf numFmtId="164" fontId="25" fillId="0" borderId="1" xfId="0" applyFont="1" applyFill="1" applyBorder="1" applyAlignment="1">
      <alignment horizontal="center" vertical="center" wrapText="1"/>
    </xf>
    <xf numFmtId="164" fontId="37" fillId="0" borderId="0" xfId="20" applyNumberFormat="1" applyFont="1" applyFill="1" applyBorder="1" applyAlignment="1" applyProtection="1">
      <alignment vertical="center" wrapText="1"/>
      <protection/>
    </xf>
    <xf numFmtId="164" fontId="38" fillId="0" borderId="0" xfId="20" applyNumberFormat="1" applyFont="1" applyFill="1" applyBorder="1" applyAlignment="1" applyProtection="1">
      <alignment vertical="center" wrapText="1"/>
      <protection/>
    </xf>
    <xf numFmtId="164" fontId="28" fillId="0" borderId="0" xfId="0" applyFont="1" applyAlignment="1">
      <alignment horizontal="center" vertical="center" wrapText="1"/>
    </xf>
    <xf numFmtId="164" fontId="24" fillId="4" borderId="34" xfId="0" applyFont="1" applyFill="1" applyBorder="1" applyAlignment="1">
      <alignment vertical="center" wrapText="1"/>
    </xf>
    <xf numFmtId="164" fontId="24" fillId="4" borderId="35" xfId="0" applyFont="1" applyFill="1" applyBorder="1" applyAlignment="1">
      <alignment vertical="center" wrapText="1"/>
    </xf>
    <xf numFmtId="164" fontId="24" fillId="4" borderId="42" xfId="0" applyFont="1" applyFill="1" applyBorder="1" applyAlignment="1">
      <alignment vertical="center" wrapText="1"/>
    </xf>
    <xf numFmtId="164" fontId="24" fillId="4" borderId="41" xfId="0" applyFont="1" applyFill="1" applyBorder="1" applyAlignment="1">
      <alignment horizontal="center" vertical="center" wrapText="1"/>
    </xf>
    <xf numFmtId="164" fontId="24" fillId="5" borderId="29" xfId="0" applyFont="1" applyFill="1" applyBorder="1" applyAlignment="1">
      <alignment horizontal="center" vertical="center" wrapText="1"/>
    </xf>
    <xf numFmtId="164" fontId="24" fillId="5" borderId="30" xfId="0" applyFont="1" applyFill="1" applyBorder="1" applyAlignment="1">
      <alignment horizontal="center" vertical="center" wrapText="1"/>
    </xf>
    <xf numFmtId="164" fontId="24" fillId="5" borderId="12" xfId="0" applyFont="1" applyFill="1" applyBorder="1" applyAlignment="1">
      <alignment horizontal="center" vertical="center" wrapText="1"/>
    </xf>
    <xf numFmtId="164" fontId="24" fillId="4" borderId="44" xfId="0" applyFont="1" applyFill="1" applyBorder="1" applyAlignment="1">
      <alignment horizontal="center" vertical="center" wrapText="1"/>
    </xf>
    <xf numFmtId="164" fontId="24" fillId="4" borderId="33" xfId="0" applyFont="1" applyFill="1" applyBorder="1" applyAlignment="1">
      <alignment horizontal="center" vertical="center" wrapText="1"/>
    </xf>
    <xf numFmtId="164" fontId="21" fillId="6" borderId="45" xfId="0" applyFont="1" applyFill="1" applyBorder="1" applyAlignment="1">
      <alignment horizontal="center" vertical="center" wrapText="1"/>
    </xf>
    <xf numFmtId="164" fontId="21" fillId="6" borderId="37" xfId="0" applyFont="1" applyFill="1" applyBorder="1" applyAlignment="1">
      <alignment horizontal="center" vertical="center" wrapText="1"/>
    </xf>
    <xf numFmtId="164" fontId="21" fillId="6" borderId="47" xfId="0" applyFont="1" applyFill="1" applyBorder="1" applyAlignment="1">
      <alignment horizontal="center" vertical="center" wrapText="1"/>
    </xf>
    <xf numFmtId="164" fontId="21" fillId="6" borderId="38" xfId="0" applyFont="1" applyFill="1" applyBorder="1" applyAlignment="1">
      <alignment horizontal="center" vertical="center" wrapText="1"/>
    </xf>
    <xf numFmtId="167" fontId="21" fillId="7" borderId="48" xfId="0" applyNumberFormat="1" applyFont="1" applyFill="1" applyBorder="1" applyAlignment="1">
      <alignment horizontal="right" vertical="center" wrapText="1"/>
    </xf>
    <xf numFmtId="164" fontId="21" fillId="0" borderId="16" xfId="0" applyFont="1" applyBorder="1" applyAlignment="1">
      <alignment horizontal="center" vertical="center" wrapText="1"/>
    </xf>
    <xf numFmtId="164" fontId="24" fillId="0" borderId="55" xfId="0" applyFont="1" applyBorder="1" applyAlignment="1">
      <alignment horizontal="center" vertical="center" wrapText="1"/>
    </xf>
    <xf numFmtId="167" fontId="22" fillId="5" borderId="40" xfId="0" applyNumberFormat="1" applyFont="1" applyFill="1" applyBorder="1" applyAlignment="1">
      <alignment horizontal="right" vertical="center" wrapText="1"/>
    </xf>
    <xf numFmtId="164" fontId="21" fillId="0" borderId="56" xfId="0" applyFont="1" applyBorder="1" applyAlignment="1">
      <alignment horizontal="center" vertical="center" wrapText="1"/>
    </xf>
    <xf numFmtId="164" fontId="24" fillId="4" borderId="35" xfId="0" applyFont="1" applyFill="1" applyBorder="1" applyAlignment="1">
      <alignment horizontal="left" vertical="center" wrapText="1"/>
    </xf>
    <xf numFmtId="164" fontId="24" fillId="5" borderId="35" xfId="0" applyFont="1" applyFill="1" applyBorder="1" applyAlignment="1">
      <alignment horizontal="center" vertical="center" wrapText="1"/>
    </xf>
    <xf numFmtId="166" fontId="21" fillId="0" borderId="29" xfId="0" applyNumberFormat="1" applyFont="1" applyFill="1" applyBorder="1" applyAlignment="1">
      <alignment horizontal="left" vertical="center" wrapText="1"/>
    </xf>
    <xf numFmtId="164" fontId="39" fillId="0" borderId="30" xfId="0" applyFont="1" applyFill="1" applyBorder="1" applyAlignment="1">
      <alignment vertical="center" wrapText="1"/>
    </xf>
    <xf numFmtId="166" fontId="21" fillId="0" borderId="30" xfId="0" applyNumberFormat="1" applyFont="1" applyFill="1" applyBorder="1" applyAlignment="1">
      <alignment horizontal="center" vertical="center" wrapText="1"/>
    </xf>
    <xf numFmtId="167" fontId="21" fillId="6" borderId="30" xfId="0" applyNumberFormat="1" applyFont="1" applyFill="1" applyBorder="1" applyAlignment="1">
      <alignment horizontal="right" vertical="center" wrapText="1"/>
    </xf>
    <xf numFmtId="167" fontId="21" fillId="0" borderId="30" xfId="0" applyNumberFormat="1" applyFont="1" applyBorder="1" applyAlignment="1">
      <alignment horizontal="right" vertical="center" wrapText="1"/>
    </xf>
    <xf numFmtId="167" fontId="21" fillId="7" borderId="30" xfId="0" applyNumberFormat="1" applyFont="1" applyFill="1" applyBorder="1" applyAlignment="1">
      <alignment horizontal="right" vertical="center" wrapText="1"/>
    </xf>
    <xf numFmtId="164" fontId="21" fillId="0" borderId="12" xfId="0" applyFont="1" applyBorder="1" applyAlignment="1">
      <alignment horizontal="center" vertical="center" wrapText="1"/>
    </xf>
    <xf numFmtId="166" fontId="21" fillId="0" borderId="22" xfId="0" applyNumberFormat="1" applyFont="1" applyFill="1" applyBorder="1" applyAlignment="1">
      <alignment horizontal="left" vertical="center" wrapText="1"/>
    </xf>
    <xf numFmtId="164" fontId="40" fillId="0" borderId="23" xfId="0" applyFont="1" applyFill="1" applyBorder="1" applyAlignment="1">
      <alignment vertical="center" wrapText="1"/>
    </xf>
    <xf numFmtId="164" fontId="39" fillId="0" borderId="23" xfId="0" applyFont="1" applyFill="1" applyBorder="1" applyAlignment="1">
      <alignment vertical="center" wrapText="1"/>
    </xf>
    <xf numFmtId="166" fontId="21" fillId="0" borderId="23" xfId="0" applyNumberFormat="1" applyFont="1" applyFill="1" applyBorder="1" applyAlignment="1">
      <alignment horizontal="center" vertical="center" wrapText="1"/>
    </xf>
    <xf numFmtId="167" fontId="21" fillId="6" borderId="23" xfId="0" applyNumberFormat="1" applyFont="1" applyFill="1" applyBorder="1" applyAlignment="1">
      <alignment horizontal="right" vertical="center" wrapText="1"/>
    </xf>
    <xf numFmtId="167" fontId="21" fillId="0" borderId="23" xfId="0" applyNumberFormat="1" applyFont="1" applyBorder="1" applyAlignment="1">
      <alignment horizontal="right" vertical="center" wrapText="1"/>
    </xf>
    <xf numFmtId="167" fontId="21" fillId="7" borderId="6" xfId="0" applyNumberFormat="1" applyFont="1" applyFill="1" applyBorder="1" applyAlignment="1">
      <alignment horizontal="right" vertical="center" wrapText="1"/>
    </xf>
    <xf numFmtId="164" fontId="21" fillId="0" borderId="24" xfId="0" applyFont="1" applyBorder="1" applyAlignment="1">
      <alignment horizontal="center" vertical="center" wrapText="1"/>
    </xf>
    <xf numFmtId="166" fontId="21" fillId="0" borderId="26" xfId="0" applyNumberFormat="1" applyFont="1" applyFill="1" applyBorder="1" applyAlignment="1">
      <alignment horizontal="left" vertical="center" wrapText="1"/>
    </xf>
    <xf numFmtId="164" fontId="40" fillId="0" borderId="6" xfId="0" applyFont="1" applyFill="1" applyBorder="1" applyAlignment="1">
      <alignment vertical="center" wrapText="1"/>
    </xf>
    <xf numFmtId="164" fontId="39" fillId="0" borderId="6" xfId="0" applyFont="1" applyFill="1" applyBorder="1" applyAlignment="1">
      <alignment vertical="center" wrapText="1"/>
    </xf>
    <xf numFmtId="166" fontId="21" fillId="0" borderId="6" xfId="0" applyNumberFormat="1" applyFont="1" applyFill="1" applyBorder="1" applyAlignment="1">
      <alignment horizontal="center" vertical="center" wrapText="1"/>
    </xf>
    <xf numFmtId="167" fontId="21" fillId="6" borderId="6" xfId="0" applyNumberFormat="1" applyFont="1" applyFill="1" applyBorder="1" applyAlignment="1">
      <alignment horizontal="right" vertical="center" wrapText="1"/>
    </xf>
    <xf numFmtId="164" fontId="21" fillId="0" borderId="15" xfId="0" applyFont="1" applyBorder="1" applyAlignment="1">
      <alignment horizontal="center" vertical="center" wrapText="1"/>
    </xf>
    <xf numFmtId="167" fontId="21" fillId="0" borderId="6" xfId="0" applyNumberFormat="1" applyFont="1" applyBorder="1" applyAlignment="1">
      <alignment horizontal="right" vertical="center" wrapText="1"/>
    </xf>
    <xf numFmtId="164" fontId="41" fillId="0" borderId="6" xfId="0" applyFont="1" applyFill="1" applyBorder="1" applyAlignment="1">
      <alignment vertical="center" wrapText="1"/>
    </xf>
    <xf numFmtId="164" fontId="21" fillId="0" borderId="26" xfId="0" applyFont="1" applyFill="1" applyBorder="1" applyAlignment="1">
      <alignment horizontal="left" vertical="center" wrapText="1"/>
    </xf>
    <xf numFmtId="164" fontId="21" fillId="0" borderId="6" xfId="0" applyFont="1" applyFill="1" applyBorder="1" applyAlignment="1">
      <alignment horizontal="center" vertical="center" wrapText="1"/>
    </xf>
    <xf numFmtId="167" fontId="21" fillId="0" borderId="6" xfId="0" applyNumberFormat="1" applyFont="1" applyFill="1" applyBorder="1" applyAlignment="1">
      <alignment horizontal="right" vertical="center" wrapText="1"/>
    </xf>
    <xf numFmtId="164" fontId="21" fillId="0" borderId="26" xfId="0" applyFont="1" applyBorder="1" applyAlignment="1">
      <alignment horizontal="left" vertical="center" wrapText="1"/>
    </xf>
    <xf numFmtId="164" fontId="21" fillId="0" borderId="6" xfId="0" applyFont="1" applyBorder="1" applyAlignment="1">
      <alignment horizontal="center" vertical="center" wrapText="1"/>
    </xf>
    <xf numFmtId="164" fontId="21" fillId="0" borderId="28" xfId="0" applyFont="1" applyBorder="1" applyAlignment="1">
      <alignment horizontal="left" vertical="center" wrapText="1"/>
    </xf>
    <xf numFmtId="164" fontId="39" fillId="0" borderId="7" xfId="0" applyFont="1" applyFill="1" applyBorder="1" applyAlignment="1">
      <alignment vertical="center" wrapText="1"/>
    </xf>
    <xf numFmtId="166" fontId="21" fillId="0" borderId="7" xfId="0" applyNumberFormat="1" applyFont="1" applyFill="1" applyBorder="1" applyAlignment="1">
      <alignment horizontal="center" vertical="center" wrapText="1"/>
    </xf>
    <xf numFmtId="164" fontId="21" fillId="0" borderId="7" xfId="0" applyFont="1" applyFill="1" applyBorder="1" applyAlignment="1">
      <alignment horizontal="center" vertical="center" wrapText="1"/>
    </xf>
    <xf numFmtId="167" fontId="21" fillId="6" borderId="7" xfId="0" applyNumberFormat="1" applyFont="1" applyFill="1" applyBorder="1" applyAlignment="1">
      <alignment horizontal="right" vertical="center" wrapText="1"/>
    </xf>
    <xf numFmtId="164" fontId="21" fillId="0" borderId="32" xfId="0" applyFont="1" applyBorder="1" applyAlignment="1">
      <alignment horizontal="center" vertical="center" wrapText="1"/>
    </xf>
    <xf numFmtId="164" fontId="21" fillId="0" borderId="45" xfId="0" applyFont="1" applyBorder="1" applyAlignment="1">
      <alignment horizontal="left" vertical="center" wrapText="1"/>
    </xf>
    <xf numFmtId="164" fontId="41" fillId="0" borderId="37" xfId="0" applyFont="1" applyFill="1" applyBorder="1" applyAlignment="1">
      <alignment vertical="center" wrapText="1"/>
    </xf>
    <xf numFmtId="164" fontId="39" fillId="0" borderId="37" xfId="0" applyFont="1" applyFill="1" applyBorder="1" applyAlignment="1">
      <alignment vertical="center" wrapText="1"/>
    </xf>
    <xf numFmtId="164" fontId="21" fillId="0" borderId="37" xfId="0" applyFont="1" applyBorder="1" applyAlignment="1">
      <alignment horizontal="center" vertical="center" wrapText="1"/>
    </xf>
    <xf numFmtId="166" fontId="21" fillId="0" borderId="37" xfId="0" applyNumberFormat="1" applyFont="1" applyFill="1" applyBorder="1" applyAlignment="1">
      <alignment horizontal="center" vertical="center" wrapText="1"/>
    </xf>
    <xf numFmtId="167" fontId="21" fillId="6" borderId="37" xfId="0" applyNumberFormat="1" applyFont="1" applyFill="1" applyBorder="1" applyAlignment="1">
      <alignment horizontal="right" vertical="center" wrapText="1"/>
    </xf>
    <xf numFmtId="167" fontId="21" fillId="0" borderId="37" xfId="0" applyNumberFormat="1" applyFont="1" applyBorder="1" applyAlignment="1">
      <alignment horizontal="right" vertical="center" wrapText="1"/>
    </xf>
    <xf numFmtId="167" fontId="21" fillId="7" borderId="37" xfId="0" applyNumberFormat="1" applyFont="1" applyFill="1" applyBorder="1" applyAlignment="1">
      <alignment horizontal="right" vertical="center" wrapText="1"/>
    </xf>
    <xf numFmtId="164" fontId="21" fillId="0" borderId="38" xfId="0" applyFont="1" applyBorder="1" applyAlignment="1">
      <alignment horizontal="center" vertical="center" wrapText="1"/>
    </xf>
    <xf numFmtId="164" fontId="21" fillId="0" borderId="0" xfId="0" applyFont="1" applyFill="1" applyAlignment="1">
      <alignment horizontal="center" vertical="center" wrapText="1"/>
    </xf>
    <xf numFmtId="164" fontId="21" fillId="0" borderId="0" xfId="0" applyFont="1" applyAlignment="1">
      <alignment/>
    </xf>
    <xf numFmtId="164" fontId="21" fillId="0" borderId="0" xfId="0" applyFont="1" applyAlignment="1">
      <alignment horizontal="center"/>
    </xf>
    <xf numFmtId="168" fontId="21" fillId="0" borderId="0" xfId="0" applyNumberFormat="1" applyFont="1" applyAlignment="1">
      <alignment/>
    </xf>
    <xf numFmtId="164" fontId="22" fillId="0" borderId="0" xfId="0" applyFont="1" applyBorder="1" applyAlignment="1">
      <alignment vertical="center"/>
    </xf>
    <xf numFmtId="164" fontId="22" fillId="0" borderId="0" xfId="0" applyFont="1" applyBorder="1" applyAlignment="1">
      <alignment horizontal="justify" wrapText="1"/>
    </xf>
    <xf numFmtId="164" fontId="23" fillId="0" borderId="0" xfId="0" applyFont="1" applyAlignment="1">
      <alignment wrapText="1"/>
    </xf>
    <xf numFmtId="164" fontId="23" fillId="0" borderId="0" xfId="0" applyFont="1" applyAlignment="1">
      <alignment horizontal="center"/>
    </xf>
    <xf numFmtId="164" fontId="23" fillId="0" borderId="0" xfId="0" applyFont="1" applyAlignment="1">
      <alignment/>
    </xf>
    <xf numFmtId="168" fontId="23" fillId="0" borderId="0" xfId="0" applyNumberFormat="1" applyFont="1" applyAlignment="1">
      <alignment/>
    </xf>
    <xf numFmtId="164" fontId="24" fillId="0" borderId="0" xfId="0" applyFont="1" applyAlignment="1">
      <alignment horizontal="justify"/>
    </xf>
    <xf numFmtId="164" fontId="22" fillId="0" borderId="0" xfId="0" applyFont="1" applyBorder="1" applyAlignment="1">
      <alignment horizontal="justify"/>
    </xf>
    <xf numFmtId="164" fontId="25" fillId="7" borderId="1" xfId="0" applyFont="1" applyFill="1" applyBorder="1" applyAlignment="1">
      <alignment horizontal="center" vertical="center"/>
    </xf>
    <xf numFmtId="164" fontId="25" fillId="6" borderId="0" xfId="0" applyFont="1" applyFill="1" applyBorder="1" applyAlignment="1">
      <alignment horizontal="center" vertical="center"/>
    </xf>
    <xf numFmtId="164" fontId="22" fillId="0" borderId="0" xfId="0" applyFont="1" applyBorder="1" applyAlignment="1">
      <alignment horizontal="justify" vertical="center"/>
    </xf>
    <xf numFmtId="164" fontId="21" fillId="0" borderId="0" xfId="0" applyFont="1" applyAlignment="1">
      <alignment horizontal="justify" vertical="center"/>
    </xf>
    <xf numFmtId="164" fontId="24" fillId="3" borderId="1" xfId="0" applyFont="1" applyFill="1" applyBorder="1" applyAlignment="1">
      <alignment horizontal="center" vertical="center" wrapText="1"/>
    </xf>
    <xf numFmtId="164" fontId="34" fillId="0" borderId="22" xfId="0" applyFont="1" applyBorder="1" applyAlignment="1">
      <alignment vertical="center" wrapText="1"/>
    </xf>
    <xf numFmtId="164" fontId="21" fillId="0" borderId="23" xfId="0" applyFont="1" applyBorder="1" applyAlignment="1">
      <alignment horizontal="center" vertical="center" wrapText="1"/>
    </xf>
    <xf numFmtId="164" fontId="21" fillId="0" borderId="23" xfId="0" applyFont="1" applyFill="1" applyBorder="1" applyAlignment="1">
      <alignment horizontal="center" vertical="center" wrapText="1"/>
    </xf>
    <xf numFmtId="164" fontId="24" fillId="0" borderId="24" xfId="0" applyFont="1" applyBorder="1" applyAlignment="1">
      <alignment horizontal="center" vertical="center" wrapText="1"/>
    </xf>
    <xf numFmtId="164" fontId="21" fillId="0" borderId="28" xfId="0" applyFont="1" applyBorder="1" applyAlignment="1">
      <alignment vertical="center" wrapText="1"/>
    </xf>
    <xf numFmtId="164" fontId="21" fillId="0" borderId="7" xfId="0" applyFont="1" applyBorder="1" applyAlignment="1">
      <alignment horizontal="center" vertical="center" wrapText="1"/>
    </xf>
    <xf numFmtId="164" fontId="21" fillId="0" borderId="19" xfId="0" applyFont="1" applyBorder="1" applyAlignment="1">
      <alignment horizontal="left" vertical="center" wrapText="1"/>
    </xf>
    <xf numFmtId="164" fontId="21" fillId="0" borderId="57" xfId="0" applyFont="1" applyBorder="1" applyAlignment="1">
      <alignment horizontal="center" vertical="center" wrapText="1"/>
    </xf>
    <xf numFmtId="164" fontId="21" fillId="0" borderId="58" xfId="0" applyFont="1" applyBorder="1" applyAlignment="1">
      <alignment horizontal="left" vertical="center" wrapText="1"/>
    </xf>
    <xf numFmtId="164" fontId="21" fillId="0" borderId="57" xfId="0" applyFont="1" applyFill="1" applyBorder="1" applyAlignment="1">
      <alignment horizontal="center" vertical="center" wrapText="1"/>
    </xf>
    <xf numFmtId="164" fontId="21" fillId="0" borderId="35" xfId="0" applyFont="1" applyBorder="1" applyAlignment="1">
      <alignment horizontal="center" vertical="center" wrapText="1"/>
    </xf>
    <xf numFmtId="164" fontId="21" fillId="0" borderId="30" xfId="0" applyFont="1" applyFill="1" applyBorder="1" applyAlignment="1">
      <alignment horizontal="center" vertical="center" wrapText="1"/>
    </xf>
    <xf numFmtId="164" fontId="24" fillId="0" borderId="9" xfId="0" applyFont="1" applyBorder="1" applyAlignment="1">
      <alignment horizontal="center" vertical="center" wrapText="1"/>
    </xf>
    <xf numFmtId="164" fontId="21" fillId="0" borderId="37" xfId="0" applyFont="1" applyFill="1" applyBorder="1" applyAlignment="1">
      <alignment horizontal="center" vertical="center" wrapText="1"/>
    </xf>
    <xf numFmtId="164" fontId="42" fillId="0" borderId="0" xfId="0" applyFont="1" applyBorder="1" applyAlignment="1">
      <alignment horizontal="left" vertical="center"/>
    </xf>
    <xf numFmtId="164" fontId="27" fillId="0" borderId="0" xfId="0" applyFont="1" applyAlignment="1">
      <alignment vertical="center" wrapText="1"/>
    </xf>
    <xf numFmtId="164" fontId="27" fillId="0" borderId="0" xfId="0" applyFont="1" applyAlignment="1">
      <alignment vertical="center"/>
    </xf>
    <xf numFmtId="164" fontId="22" fillId="0" borderId="0" xfId="0" applyFont="1" applyBorder="1" applyAlignment="1">
      <alignment horizontal="justify" vertical="center" wrapText="1"/>
    </xf>
    <xf numFmtId="164" fontId="21" fillId="6" borderId="19" xfId="0" applyFont="1" applyFill="1" applyBorder="1" applyAlignment="1">
      <alignment horizontal="center" vertical="center" wrapText="1"/>
    </xf>
    <xf numFmtId="164" fontId="21" fillId="6" borderId="20" xfId="0" applyFont="1" applyFill="1" applyBorder="1" applyAlignment="1">
      <alignment horizontal="center" vertical="center" wrapText="1"/>
    </xf>
    <xf numFmtId="170" fontId="21" fillId="6" borderId="30" xfId="0" applyNumberFormat="1" applyFont="1" applyFill="1" applyBorder="1" applyAlignment="1">
      <alignment horizontal="center" vertical="center" wrapText="1"/>
    </xf>
    <xf numFmtId="170" fontId="21" fillId="6" borderId="6" xfId="0" applyNumberFormat="1" applyFont="1" applyFill="1" applyBorder="1" applyAlignment="1">
      <alignment horizontal="center" vertical="center" wrapText="1"/>
    </xf>
    <xf numFmtId="170" fontId="21" fillId="6" borderId="37" xfId="0" applyNumberFormat="1" applyFont="1" applyFill="1" applyBorder="1" applyAlignment="1">
      <alignment horizontal="center" vertical="center" wrapText="1"/>
    </xf>
    <xf numFmtId="164" fontId="21" fillId="6" borderId="0" xfId="0" applyFont="1" applyFill="1" applyBorder="1" applyAlignment="1">
      <alignment horizontal="center" vertical="center" wrapText="1"/>
    </xf>
    <xf numFmtId="164" fontId="29" fillId="0" borderId="0" xfId="0" applyFont="1" applyBorder="1" applyAlignment="1">
      <alignment horizontal="left" vertical="center"/>
    </xf>
    <xf numFmtId="164" fontId="21" fillId="0" borderId="50" xfId="0" applyFont="1" applyFill="1" applyBorder="1" applyAlignment="1">
      <alignment horizontal="center" vertical="center" wrapText="1"/>
    </xf>
    <xf numFmtId="164" fontId="21" fillId="0" borderId="51" xfId="0" applyFont="1" applyBorder="1" applyAlignment="1">
      <alignment horizontal="center" vertical="center" wrapText="1"/>
    </xf>
    <xf numFmtId="164" fontId="24" fillId="0" borderId="38" xfId="0" applyFont="1" applyBorder="1" applyAlignment="1">
      <alignment horizontal="center" vertical="center" wrapText="1"/>
    </xf>
    <xf numFmtId="164" fontId="34" fillId="0" borderId="0" xfId="0" applyFont="1" applyBorder="1" applyAlignment="1">
      <alignment vertical="center" wrapText="1"/>
    </xf>
    <xf numFmtId="164" fontId="21" fillId="0" borderId="0" xfId="0" applyFont="1" applyAlignment="1">
      <alignment horizontal="justify" vertical="center" wrapText="1"/>
    </xf>
    <xf numFmtId="164" fontId="34" fillId="0" borderId="19" xfId="0" applyFont="1" applyBorder="1" applyAlignment="1">
      <alignment horizontal="center" vertical="center" wrapText="1"/>
    </xf>
    <xf numFmtId="164" fontId="34" fillId="0" borderId="30" xfId="0" applyFont="1" applyBorder="1" applyAlignment="1">
      <alignment horizontal="center" vertical="center" wrapText="1"/>
    </xf>
    <xf numFmtId="164" fontId="21" fillId="6" borderId="30" xfId="0" applyFont="1" applyFill="1" applyBorder="1" applyAlignment="1">
      <alignment horizontal="center" vertical="center" wrapText="1"/>
    </xf>
    <xf numFmtId="164" fontId="34" fillId="0" borderId="30" xfId="0" applyFont="1" applyFill="1" applyBorder="1" applyAlignment="1">
      <alignment horizontal="center" vertical="center" wrapText="1"/>
    </xf>
    <xf numFmtId="164" fontId="24" fillId="0" borderId="12" xfId="0" applyFont="1" applyBorder="1" applyAlignment="1">
      <alignment horizontal="center" vertical="center" wrapText="1"/>
    </xf>
    <xf numFmtId="164" fontId="34" fillId="0" borderId="37" xfId="0" applyFont="1" applyBorder="1" applyAlignment="1">
      <alignment horizontal="center" vertical="center" wrapText="1"/>
    </xf>
    <xf numFmtId="164" fontId="34" fillId="0" borderId="37" xfId="0" applyFont="1" applyFill="1" applyBorder="1" applyAlignment="1">
      <alignment horizontal="center" vertical="center" wrapText="1"/>
    </xf>
    <xf numFmtId="164" fontId="21" fillId="0" borderId="54" xfId="0" applyFont="1" applyBorder="1" applyAlignment="1">
      <alignment vertical="center" wrapText="1"/>
    </xf>
    <xf numFmtId="164" fontId="21" fillId="0" borderId="22" xfId="0" applyFont="1" applyBorder="1" applyAlignment="1">
      <alignment horizontal="center" vertical="center" wrapText="1"/>
    </xf>
    <xf numFmtId="171" fontId="21" fillId="0" borderId="23" xfId="0" applyNumberFormat="1" applyFont="1" applyBorder="1" applyAlignment="1">
      <alignment horizontal="center" vertical="center" wrapText="1"/>
    </xf>
    <xf numFmtId="164" fontId="21" fillId="0" borderId="26" xfId="0" applyFont="1" applyBorder="1" applyAlignment="1">
      <alignment horizontal="center" vertical="center" wrapText="1"/>
    </xf>
    <xf numFmtId="171" fontId="21" fillId="0" borderId="6" xfId="0" applyNumberFormat="1" applyFont="1" applyBorder="1" applyAlignment="1">
      <alignment horizontal="center" vertical="center" wrapText="1"/>
    </xf>
    <xf numFmtId="164" fontId="24" fillId="0" borderId="15" xfId="0" applyFont="1" applyBorder="1" applyAlignment="1">
      <alignment horizontal="center" vertical="center" wrapText="1"/>
    </xf>
    <xf numFmtId="164" fontId="21" fillId="0" borderId="45" xfId="0" applyFont="1" applyBorder="1" applyAlignment="1">
      <alignment horizontal="center" vertical="center" wrapText="1"/>
    </xf>
    <xf numFmtId="171" fontId="21" fillId="0" borderId="37" xfId="0" applyNumberFormat="1" applyFont="1" applyBorder="1" applyAlignment="1">
      <alignment horizontal="center" vertical="center" wrapText="1"/>
    </xf>
    <xf numFmtId="164" fontId="24" fillId="0" borderId="50" xfId="0" applyFont="1" applyBorder="1" applyAlignment="1">
      <alignment horizontal="center" vertical="center" wrapText="1"/>
    </xf>
    <xf numFmtId="164" fontId="24" fillId="0" borderId="51" xfId="0" applyFont="1" applyBorder="1" applyAlignment="1">
      <alignment horizontal="center" vertical="center" wrapText="1"/>
    </xf>
    <xf numFmtId="167" fontId="24" fillId="2" borderId="51" xfId="0" applyNumberFormat="1" applyFont="1" applyFill="1" applyBorder="1" applyAlignment="1">
      <alignment horizontal="center" vertical="center" wrapText="1"/>
    </xf>
    <xf numFmtId="164" fontId="24" fillId="0" borderId="51" xfId="0" applyFont="1" applyFill="1" applyBorder="1" applyAlignment="1">
      <alignment horizontal="center" vertical="center" wrapText="1"/>
    </xf>
    <xf numFmtId="172" fontId="24" fillId="2" borderId="51" xfId="0" applyNumberFormat="1" applyFont="1" applyFill="1" applyBorder="1" applyAlignment="1">
      <alignment horizontal="center" vertical="center" wrapText="1"/>
    </xf>
    <xf numFmtId="173" fontId="24" fillId="0" borderId="59" xfId="0" applyNumberFormat="1" applyFont="1" applyBorder="1" applyAlignment="1">
      <alignment horizontal="center" vertical="center" wrapText="1"/>
    </xf>
    <xf numFmtId="164" fontId="21" fillId="0" borderId="0" xfId="0" applyFont="1" applyAlignment="1">
      <alignment horizontal="left" vertical="center"/>
    </xf>
    <xf numFmtId="164" fontId="21" fillId="10" borderId="0" xfId="0" applyFont="1" applyFill="1" applyAlignment="1">
      <alignment horizontal="left" vertical="center"/>
    </xf>
    <xf numFmtId="164" fontId="44" fillId="0" borderId="0" xfId="0" applyFont="1" applyAlignment="1">
      <alignment horizontal="left" vertical="center"/>
    </xf>
    <xf numFmtId="164" fontId="22" fillId="0" borderId="0" xfId="0" applyFont="1" applyAlignment="1">
      <alignment vertical="center"/>
    </xf>
    <xf numFmtId="164" fontId="23" fillId="0" borderId="0" xfId="0" applyFont="1" applyAlignment="1">
      <alignment horizontal="left" vertical="center"/>
    </xf>
    <xf numFmtId="164" fontId="22" fillId="0" borderId="0" xfId="0" applyFont="1" applyAlignment="1">
      <alignment horizontal="left" vertical="center"/>
    </xf>
    <xf numFmtId="164" fontId="21" fillId="0" borderId="19" xfId="0" applyFont="1" applyBorder="1" applyAlignment="1">
      <alignment horizontal="left" vertical="center"/>
    </xf>
    <xf numFmtId="169" fontId="24" fillId="0" borderId="20" xfId="0" applyNumberFormat="1" applyFont="1" applyFill="1" applyBorder="1" applyAlignment="1">
      <alignment vertical="center"/>
    </xf>
    <xf numFmtId="164" fontId="21" fillId="0" borderId="9" xfId="0" applyFont="1" applyBorder="1" applyAlignment="1">
      <alignment horizontal="center" vertical="center"/>
    </xf>
    <xf numFmtId="164" fontId="24" fillId="0" borderId="0" xfId="0" applyFont="1" applyFill="1" applyBorder="1" applyAlignment="1">
      <alignment horizontal="left" vertical="center"/>
    </xf>
    <xf numFmtId="164" fontId="21" fillId="6" borderId="0" xfId="0" applyFont="1" applyFill="1" applyAlignment="1">
      <alignment horizontal="left" vertical="center"/>
    </xf>
    <xf numFmtId="166" fontId="0" fillId="0" borderId="0" xfId="0" applyNumberFormat="1" applyFill="1" applyAlignment="1">
      <alignment wrapText="1"/>
    </xf>
    <xf numFmtId="166" fontId="21" fillId="0" borderId="0" xfId="0" applyNumberFormat="1" applyFont="1" applyFill="1" applyAlignment="1">
      <alignment horizontal="left" vertical="center" wrapText="1"/>
    </xf>
    <xf numFmtId="166" fontId="22" fillId="0" borderId="0" xfId="0" applyNumberFormat="1" applyFont="1" applyFill="1" applyBorder="1" applyAlignment="1">
      <alignment horizontal="center" vertical="center" wrapText="1"/>
    </xf>
    <xf numFmtId="166" fontId="22" fillId="0" borderId="0" xfId="0" applyNumberFormat="1" applyFont="1" applyFill="1" applyAlignment="1">
      <alignment vertical="center" wrapText="1"/>
    </xf>
    <xf numFmtId="166" fontId="21" fillId="0" borderId="0" xfId="0" applyNumberFormat="1" applyFont="1" applyFill="1" applyAlignment="1">
      <alignment wrapText="1"/>
    </xf>
    <xf numFmtId="166" fontId="46" fillId="0" borderId="0" xfId="0" applyNumberFormat="1" applyFont="1" applyFill="1" applyAlignment="1">
      <alignment wrapText="1"/>
    </xf>
    <xf numFmtId="166" fontId="21" fillId="3" borderId="0" xfId="0" applyNumberFormat="1" applyFont="1" applyFill="1" applyAlignment="1">
      <alignment wrapText="1"/>
    </xf>
    <xf numFmtId="166" fontId="21" fillId="3" borderId="0" xfId="0" applyNumberFormat="1" applyFont="1" applyFill="1" applyBorder="1" applyAlignment="1">
      <alignment wrapText="1"/>
    </xf>
    <xf numFmtId="166" fontId="24" fillId="0" borderId="6" xfId="0" applyNumberFormat="1" applyFont="1" applyFill="1" applyBorder="1" applyAlignment="1">
      <alignment horizontal="center" wrapText="1"/>
    </xf>
    <xf numFmtId="166" fontId="21" fillId="3" borderId="60" xfId="0" applyNumberFormat="1" applyFont="1" applyFill="1" applyBorder="1" applyAlignment="1">
      <alignment horizontal="center" wrapText="1"/>
    </xf>
    <xf numFmtId="166" fontId="21" fillId="3" borderId="0" xfId="0" applyNumberFormat="1" applyFont="1" applyFill="1" applyBorder="1" applyAlignment="1">
      <alignment horizontal="center" wrapText="1"/>
    </xf>
    <xf numFmtId="166" fontId="21" fillId="0" borderId="0" xfId="0" applyNumberFormat="1" applyFont="1" applyFill="1" applyBorder="1" applyAlignment="1">
      <alignment wrapText="1"/>
    </xf>
    <xf numFmtId="166" fontId="47" fillId="3" borderId="0" xfId="0" applyNumberFormat="1" applyFont="1" applyFill="1" applyBorder="1" applyAlignment="1">
      <alignment horizontal="center" wrapText="1"/>
    </xf>
    <xf numFmtId="166" fontId="47" fillId="0" borderId="0" xfId="0" applyNumberFormat="1" applyFont="1" applyFill="1" applyBorder="1" applyAlignment="1">
      <alignment wrapText="1"/>
    </xf>
    <xf numFmtId="166" fontId="21" fillId="3" borderId="0" xfId="0" applyNumberFormat="1" applyFont="1" applyFill="1" applyBorder="1" applyAlignment="1">
      <alignment horizontal="left" wrapText="1"/>
    </xf>
    <xf numFmtId="166" fontId="46" fillId="6" borderId="0" xfId="0" applyNumberFormat="1" applyFont="1" applyFill="1" applyBorder="1" applyAlignment="1">
      <alignment horizontal="center" wrapText="1"/>
    </xf>
    <xf numFmtId="166" fontId="46" fillId="3" borderId="0" xfId="0" applyNumberFormat="1" applyFont="1" applyFill="1" applyBorder="1" applyAlignment="1">
      <alignment horizontal="center" wrapText="1"/>
    </xf>
    <xf numFmtId="166" fontId="0" fillId="3" borderId="0" xfId="0" applyNumberFormat="1" applyFont="1" applyFill="1" applyAlignment="1">
      <alignment wrapText="1"/>
    </xf>
    <xf numFmtId="166" fontId="7" fillId="2" borderId="6" xfId="0" applyNumberFormat="1" applyFont="1" applyFill="1" applyBorder="1" applyAlignment="1">
      <alignment horizontal="left" vertical="top" wrapText="1"/>
    </xf>
    <xf numFmtId="166" fontId="0" fillId="2" borderId="6" xfId="0" applyNumberFormat="1" applyFont="1" applyFill="1" applyBorder="1" applyAlignment="1">
      <alignment horizontal="left" wrapText="1"/>
    </xf>
    <xf numFmtId="166" fontId="0" fillId="0" borderId="0" xfId="0" applyNumberFormat="1" applyFont="1" applyFill="1" applyAlignment="1">
      <alignment wrapText="1"/>
    </xf>
    <xf numFmtId="166" fontId="7" fillId="3" borderId="0" xfId="0" applyNumberFormat="1" applyFont="1" applyFill="1" applyAlignment="1">
      <alignment wrapText="1"/>
    </xf>
    <xf numFmtId="166" fontId="7" fillId="0" borderId="6" xfId="0" applyNumberFormat="1" applyFont="1" applyFill="1" applyBorder="1" applyAlignment="1">
      <alignment horizontal="left" wrapText="1"/>
    </xf>
    <xf numFmtId="166" fontId="7" fillId="3" borderId="0" xfId="0" applyNumberFormat="1" applyFont="1" applyFill="1" applyAlignment="1">
      <alignment horizontal="left" wrapText="1"/>
    </xf>
    <xf numFmtId="166" fontId="7" fillId="0" borderId="0" xfId="0" applyNumberFormat="1" applyFont="1" applyFill="1" applyAlignment="1">
      <alignment wrapText="1"/>
    </xf>
    <xf numFmtId="166" fontId="0" fillId="3" borderId="0" xfId="0" applyNumberFormat="1" applyFill="1" applyAlignment="1">
      <alignment wrapText="1"/>
    </xf>
    <xf numFmtId="166" fontId="0" fillId="0" borderId="6" xfId="0" applyNumberFormat="1" applyFill="1" applyBorder="1" applyAlignment="1">
      <alignment wrapText="1"/>
    </xf>
    <xf numFmtId="166" fontId="0" fillId="0" borderId="6" xfId="0" applyNumberFormat="1" applyFont="1" applyFill="1" applyBorder="1" applyAlignment="1">
      <alignment horizontal="left" wrapText="1"/>
    </xf>
    <xf numFmtId="166" fontId="0" fillId="3" borderId="0" xfId="0" applyNumberFormat="1" applyFill="1" applyAlignment="1">
      <alignment horizontal="left" wrapText="1"/>
    </xf>
    <xf numFmtId="166" fontId="7" fillId="2" borderId="7" xfId="0" applyNumberFormat="1" applyFont="1" applyFill="1" applyBorder="1" applyAlignment="1">
      <alignment horizontal="left" vertical="top" wrapText="1"/>
    </xf>
    <xf numFmtId="166" fontId="7" fillId="2" borderId="57" xfId="0" applyNumberFormat="1" applyFont="1" applyFill="1" applyBorder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38100</xdr:rowOff>
    </xdr:from>
    <xdr:to>
      <xdr:col>10</xdr:col>
      <xdr:colOff>161925</xdr:colOff>
      <xdr:row>0</xdr:row>
      <xdr:rowOff>1047750</xdr:rowOff>
    </xdr:to>
    <xdr:grpSp>
      <xdr:nvGrpSpPr>
        <xdr:cNvPr id="1" name="Group 8"/>
        <xdr:cNvGrpSpPr>
          <a:grpSpLocks/>
        </xdr:cNvGrpSpPr>
      </xdr:nvGrpSpPr>
      <xdr:grpSpPr>
        <a:xfrm>
          <a:off x="4238625" y="38100"/>
          <a:ext cx="2047875" cy="1009650"/>
          <a:chOff x="7030" y="62"/>
          <a:chExt cx="3395" cy="1584"/>
        </a:xfrm>
        <a:solidFill>
          <a:srgbClr val="FFFFFF"/>
        </a:solidFill>
      </xdr:grpSpPr>
      <xdr:pic>
        <xdr:nvPicPr>
          <xdr:cNvPr id="2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30" y="63"/>
            <a:ext cx="1666" cy="705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3" name="Picture 1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757" y="62"/>
            <a:ext cx="1667" cy="71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4" name="Picture 1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634" y="800"/>
            <a:ext cx="666" cy="759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5" name="Picture 1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7952" y="829"/>
            <a:ext cx="573" cy="81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0</xdr:row>
      <xdr:rowOff>38100</xdr:rowOff>
    </xdr:from>
    <xdr:to>
      <xdr:col>2</xdr:col>
      <xdr:colOff>323850</xdr:colOff>
      <xdr:row>0</xdr:row>
      <xdr:rowOff>1009650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38100"/>
          <a:ext cx="107632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533400</xdr:colOff>
      <xdr:row>0</xdr:row>
      <xdr:rowOff>38100</xdr:rowOff>
    </xdr:from>
    <xdr:to>
      <xdr:col>11</xdr:col>
      <xdr:colOff>47625</xdr:colOff>
      <xdr:row>0</xdr:row>
      <xdr:rowOff>1047750</xdr:rowOff>
    </xdr:to>
    <xdr:grpSp>
      <xdr:nvGrpSpPr>
        <xdr:cNvPr id="1" name="Group 7"/>
        <xdr:cNvGrpSpPr>
          <a:grpSpLocks/>
        </xdr:cNvGrpSpPr>
      </xdr:nvGrpSpPr>
      <xdr:grpSpPr>
        <a:xfrm>
          <a:off x="4238625" y="38100"/>
          <a:ext cx="2047875" cy="1009650"/>
          <a:chOff x="7030" y="62"/>
          <a:chExt cx="3396" cy="1584"/>
        </a:xfrm>
        <a:solidFill>
          <a:srgbClr val="FFFFFF"/>
        </a:solidFill>
      </xdr:grpSpPr>
      <xdr:pic>
        <xdr:nvPicPr>
          <xdr:cNvPr id="2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30" y="63"/>
            <a:ext cx="1667" cy="705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3" name="Picture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758" y="62"/>
            <a:ext cx="1667" cy="71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4" name="Picture 1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635" y="800"/>
            <a:ext cx="667" cy="759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5" name="Picture 11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7953" y="829"/>
            <a:ext cx="573" cy="81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0</xdr:row>
      <xdr:rowOff>38100</xdr:rowOff>
    </xdr:from>
    <xdr:to>
      <xdr:col>2</xdr:col>
      <xdr:colOff>257175</xdr:colOff>
      <xdr:row>0</xdr:row>
      <xdr:rowOff>1009650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38100"/>
          <a:ext cx="107632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gon.it/" TargetMode="External" /><Relationship Id="rId2" Type="http://schemas.openxmlformats.org/officeDocument/2006/relationships/hyperlink" Target="mailto:c.tola@altergon.it" TargetMode="External" /><Relationship Id="rId3" Type="http://schemas.openxmlformats.org/officeDocument/2006/relationships/hyperlink" Target="mailto:info@altergon.it" TargetMode="External" /><Relationship Id="rId4" Type="http://schemas.openxmlformats.org/officeDocument/2006/relationships/hyperlink" Target="mailto:g.lepore@altergon.it" TargetMode="External" /><Relationship Id="rId5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="130" zoomScaleNormal="130" workbookViewId="0" topLeftCell="A22">
      <selection activeCell="F46" sqref="F46"/>
    </sheetView>
  </sheetViews>
  <sheetFormatPr defaultColWidth="9.140625" defaultRowHeight="12.75"/>
  <cols>
    <col min="1" max="1" width="2.7109375" style="1" customWidth="1"/>
    <col min="2" max="2" width="9.140625" style="1" customWidth="1"/>
    <col min="3" max="3" width="11.421875" style="1" customWidth="1"/>
    <col min="4" max="4" width="9.140625" style="1" customWidth="1"/>
    <col min="5" max="5" width="11.8515625" style="1" customWidth="1"/>
    <col min="6" max="6" width="10.28125" style="1" customWidth="1"/>
    <col min="7" max="7" width="9.140625" style="1" customWidth="1"/>
    <col min="8" max="8" width="9.57421875" style="1" customWidth="1"/>
    <col min="9" max="9" width="8.7109375" style="1" customWidth="1"/>
    <col min="10" max="10" width="9.8515625" style="1" customWidth="1"/>
    <col min="11" max="11" width="3.7109375" style="1" customWidth="1"/>
    <col min="12" max="16384" width="9.140625" style="1" customWidth="1"/>
  </cols>
  <sheetData>
    <row r="1" spans="1:11" ht="88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36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4"/>
    </row>
    <row r="3" spans="1:11" ht="42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4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2:10" ht="12.75">
      <c r="B5" s="6" t="s">
        <v>2</v>
      </c>
      <c r="C5" s="6"/>
      <c r="D5" s="6"/>
      <c r="E5" s="6"/>
      <c r="F5" s="6"/>
      <c r="G5" s="6"/>
      <c r="H5" s="6"/>
      <c r="I5" s="6"/>
      <c r="J5" s="6"/>
    </row>
    <row r="6" spans="1:11" ht="15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2:16" ht="12" customHeight="1">
      <c r="B7" s="8" t="s">
        <v>3</v>
      </c>
      <c r="C7" s="8"/>
      <c r="D7" s="8"/>
      <c r="E7" s="8"/>
      <c r="F7" s="8"/>
      <c r="G7" s="8"/>
      <c r="H7" s="8"/>
      <c r="I7" s="8"/>
      <c r="J7" s="8"/>
      <c r="K7" s="9"/>
      <c r="P7" s="10"/>
    </row>
    <row r="8" spans="2:11" ht="12" customHeight="1">
      <c r="B8" s="8"/>
      <c r="C8" s="8"/>
      <c r="D8" s="8"/>
      <c r="E8" s="8"/>
      <c r="F8" s="8"/>
      <c r="G8" s="8"/>
      <c r="H8" s="8"/>
      <c r="I8" s="8"/>
      <c r="J8" s="8"/>
      <c r="K8" s="11"/>
    </row>
    <row r="9" ht="12" customHeight="1"/>
    <row r="10" spans="2:10" ht="12.75">
      <c r="B10" s="12" t="s">
        <v>4</v>
      </c>
      <c r="C10" s="12"/>
      <c r="D10" s="12"/>
      <c r="E10" s="12"/>
      <c r="F10" s="12"/>
      <c r="G10" s="12"/>
      <c r="H10" s="12"/>
      <c r="I10" s="12"/>
      <c r="J10" s="12"/>
    </row>
    <row r="11" ht="12" customHeight="1"/>
    <row r="12" spans="2:10" ht="12.75">
      <c r="B12" s="13" t="s">
        <v>5</v>
      </c>
      <c r="C12" s="13"/>
      <c r="D12" s="13"/>
      <c r="E12" s="14" t="s">
        <v>6</v>
      </c>
      <c r="F12" s="15">
        <v>42736</v>
      </c>
      <c r="G12" s="15"/>
      <c r="H12" s="16" t="s">
        <v>7</v>
      </c>
      <c r="I12" s="15">
        <v>43100</v>
      </c>
      <c r="J12" s="15"/>
    </row>
    <row r="13" ht="12" customHeight="1"/>
    <row r="14" spans="2:11" ht="12.75">
      <c r="B14" s="17" t="s">
        <v>8</v>
      </c>
      <c r="C14" s="17"/>
      <c r="D14" s="18" t="s">
        <v>9</v>
      </c>
      <c r="E14" s="18"/>
      <c r="F14" s="18"/>
      <c r="G14" s="18"/>
      <c r="H14" s="18"/>
      <c r="I14" s="18"/>
      <c r="J14" s="18"/>
      <c r="K14" s="19"/>
    </row>
    <row r="15" spans="2:11" ht="12" customHeight="1">
      <c r="B15" s="20"/>
      <c r="C15" s="20"/>
      <c r="D15" s="21"/>
      <c r="E15" s="21"/>
      <c r="F15" s="21"/>
      <c r="G15" s="21"/>
      <c r="H15" s="21"/>
      <c r="I15" s="21"/>
      <c r="J15" s="21"/>
      <c r="K15" s="21"/>
    </row>
    <row r="16" spans="2:11" ht="12.75">
      <c r="B16" s="13" t="s">
        <v>10</v>
      </c>
      <c r="C16" s="13"/>
      <c r="D16" s="22" t="s">
        <v>11</v>
      </c>
      <c r="E16" s="19"/>
      <c r="F16" s="23" t="s">
        <v>12</v>
      </c>
      <c r="G16" s="23"/>
      <c r="H16" s="24" t="s">
        <v>13</v>
      </c>
      <c r="I16" s="21"/>
      <c r="J16" s="21"/>
      <c r="K16" s="21"/>
    </row>
    <row r="17" spans="2:11" ht="12" customHeight="1">
      <c r="B17" s="25"/>
      <c r="C17" s="25"/>
      <c r="D17" s="19"/>
      <c r="E17" s="19"/>
      <c r="F17" s="23"/>
      <c r="G17" s="23"/>
      <c r="H17" s="21"/>
      <c r="I17" s="21"/>
      <c r="J17" s="21"/>
      <c r="K17" s="21"/>
    </row>
    <row r="18" spans="2:11" ht="12.75">
      <c r="B18" s="13" t="s">
        <v>14</v>
      </c>
      <c r="C18" s="13"/>
      <c r="D18" s="22" t="s">
        <v>15</v>
      </c>
      <c r="E18" s="19"/>
      <c r="F18" s="23"/>
      <c r="G18" s="23"/>
      <c r="H18" s="21"/>
      <c r="I18" s="21"/>
      <c r="J18" s="21"/>
      <c r="K18" s="21"/>
    </row>
    <row r="19" spans="2:11" ht="12" customHeight="1">
      <c r="B19" s="20"/>
      <c r="C19" s="20"/>
      <c r="D19" s="21"/>
      <c r="E19" s="21"/>
      <c r="F19" s="21"/>
      <c r="G19" s="21"/>
      <c r="H19" s="21"/>
      <c r="I19" s="21"/>
      <c r="J19" s="21"/>
      <c r="K19" s="21"/>
    </row>
    <row r="20" spans="2:11" ht="12.75">
      <c r="B20" s="20" t="s">
        <v>16</v>
      </c>
      <c r="C20" s="20"/>
      <c r="D20" s="26" t="s">
        <v>17</v>
      </c>
      <c r="E20" s="26"/>
      <c r="F20" s="26"/>
      <c r="G20" s="26"/>
      <c r="H20" s="26"/>
      <c r="I20" s="26"/>
      <c r="J20" s="26"/>
      <c r="K20" s="19"/>
    </row>
    <row r="21" spans="2:11" ht="12" customHeight="1"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spans="2:10" ht="12.75" customHeight="1">
      <c r="B22" s="17" t="s">
        <v>18</v>
      </c>
      <c r="C22" s="17"/>
      <c r="D22" s="28" t="s">
        <v>19</v>
      </c>
      <c r="E22" s="29" t="s">
        <v>20</v>
      </c>
      <c r="F22" s="29"/>
      <c r="G22" s="29"/>
      <c r="H22" s="29"/>
      <c r="I22" s="29"/>
      <c r="J22" s="29"/>
    </row>
    <row r="23" spans="2:11" ht="12" customHeight="1">
      <c r="B23" s="20"/>
      <c r="C23" s="20"/>
      <c r="D23" s="30"/>
      <c r="E23" s="31"/>
      <c r="F23" s="31"/>
      <c r="G23" s="31"/>
      <c r="H23" s="31"/>
      <c r="I23" s="31"/>
      <c r="J23" s="30"/>
      <c r="K23" s="31"/>
    </row>
    <row r="24" spans="2:11" ht="12.75">
      <c r="B24" s="20"/>
      <c r="C24" s="20"/>
      <c r="D24" s="28" t="s">
        <v>21</v>
      </c>
      <c r="E24" s="29" t="s">
        <v>22</v>
      </c>
      <c r="F24" s="31"/>
      <c r="G24" s="28" t="s">
        <v>23</v>
      </c>
      <c r="H24" s="32" t="s">
        <v>24</v>
      </c>
      <c r="I24" s="31"/>
      <c r="J24" s="30"/>
      <c r="K24" s="31"/>
    </row>
    <row r="25" spans="2:11" ht="12" customHeight="1"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2:10" ht="12.75" customHeight="1">
      <c r="B26" s="17"/>
      <c r="C26" s="17"/>
      <c r="D26" s="28" t="s">
        <v>25</v>
      </c>
      <c r="E26" s="29" t="s">
        <v>26</v>
      </c>
      <c r="F26" s="29"/>
      <c r="G26" s="29"/>
      <c r="H26" s="29"/>
      <c r="I26" s="29"/>
      <c r="J26" s="29"/>
    </row>
    <row r="27" spans="2:10" ht="12" customHeight="1">
      <c r="B27" s="20"/>
      <c r="C27" s="20"/>
      <c r="D27" s="30"/>
      <c r="E27" s="28"/>
      <c r="F27" s="28"/>
      <c r="G27" s="28"/>
      <c r="H27" s="28"/>
      <c r="I27" s="28"/>
      <c r="J27" s="28"/>
    </row>
    <row r="28" spans="2:10" ht="12.75">
      <c r="B28" s="13" t="s">
        <v>27</v>
      </c>
      <c r="C28" s="13"/>
      <c r="D28" s="33" t="s">
        <v>28</v>
      </c>
      <c r="E28" s="33"/>
      <c r="F28" s="33"/>
      <c r="G28" s="33"/>
      <c r="H28" s="33"/>
      <c r="I28" s="33"/>
      <c r="J28" s="33"/>
    </row>
    <row r="29" spans="2:10" ht="12" customHeight="1">
      <c r="B29" s="25"/>
      <c r="C29" s="25"/>
      <c r="D29" s="34"/>
      <c r="E29" s="34"/>
      <c r="F29" s="35"/>
      <c r="G29" s="35"/>
      <c r="H29" s="35"/>
      <c r="I29" s="35"/>
      <c r="J29" s="35"/>
    </row>
    <row r="30" spans="2:10" ht="12.75">
      <c r="B30" s="13" t="s">
        <v>29</v>
      </c>
      <c r="C30" s="13"/>
      <c r="D30" s="13"/>
      <c r="E30" s="36" t="s">
        <v>30</v>
      </c>
      <c r="F30" s="36"/>
      <c r="G30" s="36"/>
      <c r="H30" s="36"/>
      <c r="I30" s="36"/>
      <c r="J30" s="36"/>
    </row>
    <row r="31" spans="2:11" ht="12" customHeight="1">
      <c r="B31" s="27"/>
      <c r="C31" s="27"/>
      <c r="D31" s="27"/>
      <c r="E31" s="27"/>
      <c r="F31" s="27"/>
      <c r="G31" s="27"/>
      <c r="H31" s="27"/>
      <c r="I31" s="27"/>
      <c r="J31" s="27"/>
      <c r="K31" s="27"/>
    </row>
    <row r="32" spans="2:11" ht="12.75">
      <c r="B32" s="20" t="s">
        <v>31</v>
      </c>
      <c r="C32" s="37"/>
      <c r="D32" s="38" t="s">
        <v>32</v>
      </c>
      <c r="E32" s="38"/>
      <c r="F32" s="38"/>
      <c r="G32" s="38"/>
      <c r="H32" s="38"/>
      <c r="I32" s="38"/>
      <c r="J32" s="38"/>
      <c r="K32" s="39"/>
    </row>
    <row r="33" spans="2:11" ht="12" customHeight="1">
      <c r="B33" s="27"/>
      <c r="C33" s="27"/>
      <c r="D33" s="27"/>
      <c r="E33" s="27"/>
      <c r="F33" s="27"/>
      <c r="G33" s="27"/>
      <c r="H33" s="27"/>
      <c r="I33" s="27"/>
      <c r="J33" s="27"/>
      <c r="K33" s="27"/>
    </row>
    <row r="34" spans="2:11" ht="12.75" customHeight="1">
      <c r="B34" s="17"/>
      <c r="C34" s="17"/>
      <c r="D34" s="17"/>
      <c r="E34" s="30" t="s">
        <v>33</v>
      </c>
      <c r="F34" s="40" t="s">
        <v>34</v>
      </c>
      <c r="G34" s="40"/>
      <c r="H34" s="30" t="s">
        <v>35</v>
      </c>
      <c r="I34" s="29" t="s">
        <v>36</v>
      </c>
      <c r="J34" s="29"/>
      <c r="K34" s="39"/>
    </row>
    <row r="35" spans="2:11" ht="12" customHeight="1">
      <c r="B35" s="27"/>
      <c r="C35" s="27"/>
      <c r="D35" s="27"/>
      <c r="E35" s="27"/>
      <c r="F35" s="27"/>
      <c r="G35" s="27"/>
      <c r="H35" s="27"/>
      <c r="I35" s="27"/>
      <c r="J35" s="27"/>
      <c r="K35" s="27"/>
    </row>
    <row r="36" spans="2:11" ht="12.75">
      <c r="B36" s="17"/>
      <c r="C36" s="17"/>
      <c r="D36" s="17"/>
      <c r="E36" s="30" t="s">
        <v>37</v>
      </c>
      <c r="F36" s="33" t="s">
        <v>38</v>
      </c>
      <c r="G36" s="33"/>
      <c r="H36" s="33"/>
      <c r="I36" s="33"/>
      <c r="J36" s="33"/>
      <c r="K36" s="41"/>
    </row>
    <row r="37" spans="2:11" ht="12" customHeight="1">
      <c r="B37" s="20"/>
      <c r="C37" s="20"/>
      <c r="D37" s="20"/>
      <c r="E37" s="30"/>
      <c r="F37" s="34"/>
      <c r="G37" s="34"/>
      <c r="H37" s="34"/>
      <c r="I37" s="34"/>
      <c r="J37" s="34"/>
      <c r="K37" s="41"/>
    </row>
    <row r="38" spans="2:11" ht="12.75">
      <c r="B38" s="20"/>
      <c r="C38" s="20"/>
      <c r="D38" s="20"/>
      <c r="E38" s="30"/>
      <c r="F38" s="33" t="s">
        <v>39</v>
      </c>
      <c r="G38" s="33"/>
      <c r="H38" s="33"/>
      <c r="I38" s="33"/>
      <c r="J38" s="33"/>
      <c r="K38" s="42"/>
    </row>
    <row r="39" spans="2:11" ht="12" customHeight="1">
      <c r="B39" s="20"/>
      <c r="C39" s="20"/>
      <c r="D39" s="20"/>
      <c r="E39" s="30"/>
      <c r="F39" s="21"/>
      <c r="G39" s="21"/>
      <c r="H39" s="21"/>
      <c r="I39" s="21"/>
      <c r="J39" s="42"/>
      <c r="K39" s="42"/>
    </row>
    <row r="40" spans="2:11" ht="12.75" customHeight="1">
      <c r="B40" s="43" t="s">
        <v>40</v>
      </c>
      <c r="C40" s="43"/>
      <c r="D40" s="29" t="s">
        <v>41</v>
      </c>
      <c r="E40" s="29"/>
      <c r="F40" s="29"/>
      <c r="G40" s="29"/>
      <c r="H40" s="29"/>
      <c r="I40" s="29"/>
      <c r="J40" s="29"/>
      <c r="K40" s="39"/>
    </row>
    <row r="41" spans="2:11" ht="12" customHeight="1">
      <c r="B41" s="17"/>
      <c r="C41" s="17"/>
      <c r="D41" s="17"/>
      <c r="J41" s="39"/>
      <c r="K41" s="39"/>
    </row>
    <row r="42" spans="2:11" ht="12.75" customHeight="1">
      <c r="B42" s="44"/>
      <c r="C42" s="44"/>
      <c r="D42" s="44"/>
      <c r="E42" s="30" t="s">
        <v>33</v>
      </c>
      <c r="F42" s="40" t="s">
        <v>34</v>
      </c>
      <c r="G42" s="40"/>
      <c r="H42" s="30" t="s">
        <v>35</v>
      </c>
      <c r="I42" s="29" t="s">
        <v>36</v>
      </c>
      <c r="J42" s="29"/>
      <c r="K42" s="44"/>
    </row>
    <row r="43" spans="2:11" ht="12" customHeight="1">
      <c r="B43" s="17"/>
      <c r="C43" s="17"/>
      <c r="D43" s="17"/>
      <c r="E43" s="45"/>
      <c r="F43" s="46"/>
      <c r="G43" s="46"/>
      <c r="H43" s="44"/>
      <c r="I43" s="44"/>
      <c r="J43" s="42"/>
      <c r="K43" s="42"/>
    </row>
    <row r="44" spans="2:11" ht="12.75">
      <c r="B44" s="44"/>
      <c r="C44" s="44"/>
      <c r="D44" s="44"/>
      <c r="E44" s="30" t="s">
        <v>37</v>
      </c>
      <c r="F44" s="47" t="s">
        <v>42</v>
      </c>
      <c r="G44" s="47"/>
      <c r="H44" s="47"/>
      <c r="I44" s="47"/>
      <c r="J44" s="47"/>
      <c r="K44" s="44"/>
    </row>
    <row r="45" ht="12" customHeight="1"/>
    <row r="46" spans="2:10" ht="12.75">
      <c r="B46" s="13" t="s">
        <v>43</v>
      </c>
      <c r="C46" s="13"/>
      <c r="D46" s="13"/>
      <c r="E46" s="13"/>
      <c r="F46" s="48">
        <v>212</v>
      </c>
      <c r="G46" s="48"/>
      <c r="H46" s="48"/>
      <c r="I46" s="48"/>
      <c r="J46" s="48"/>
    </row>
    <row r="47" ht="12" customHeight="1"/>
    <row r="48" ht="12.75">
      <c r="B48" s="20"/>
    </row>
  </sheetData>
  <sheetProtection selectLockedCells="1" selectUnlockedCells="1"/>
  <mergeCells count="47">
    <mergeCell ref="A1:K1"/>
    <mergeCell ref="B2:J2"/>
    <mergeCell ref="A3:K4"/>
    <mergeCell ref="B5:J5"/>
    <mergeCell ref="A6:K6"/>
    <mergeCell ref="B7:J8"/>
    <mergeCell ref="B10:J10"/>
    <mergeCell ref="B12:D12"/>
    <mergeCell ref="F12:G12"/>
    <mergeCell ref="I12:J12"/>
    <mergeCell ref="B14:C14"/>
    <mergeCell ref="D14:J14"/>
    <mergeCell ref="B16:C16"/>
    <mergeCell ref="F16:G16"/>
    <mergeCell ref="B18:C18"/>
    <mergeCell ref="D20:J20"/>
    <mergeCell ref="B21:K21"/>
    <mergeCell ref="B22:C22"/>
    <mergeCell ref="E22:J22"/>
    <mergeCell ref="B25:K25"/>
    <mergeCell ref="B26:C26"/>
    <mergeCell ref="E26:J26"/>
    <mergeCell ref="B28:C28"/>
    <mergeCell ref="D28:J28"/>
    <mergeCell ref="B30:D30"/>
    <mergeCell ref="E30:J30"/>
    <mergeCell ref="B31:K31"/>
    <mergeCell ref="D32:J32"/>
    <mergeCell ref="B33:K33"/>
    <mergeCell ref="B34:D34"/>
    <mergeCell ref="F34:G34"/>
    <mergeCell ref="I34:J34"/>
    <mergeCell ref="B35:K35"/>
    <mergeCell ref="B36:D36"/>
    <mergeCell ref="F36:J36"/>
    <mergeCell ref="F38:J38"/>
    <mergeCell ref="B40:C40"/>
    <mergeCell ref="D40:J40"/>
    <mergeCell ref="B41:D41"/>
    <mergeCell ref="F42:G42"/>
    <mergeCell ref="I42:J42"/>
    <mergeCell ref="B43:D43"/>
    <mergeCell ref="F43:G43"/>
    <mergeCell ref="J43:K43"/>
    <mergeCell ref="F44:J44"/>
    <mergeCell ref="B46:E46"/>
    <mergeCell ref="F46:J46"/>
  </mergeCells>
  <hyperlinks>
    <hyperlink ref="D28" r:id="rId1" display="www.altergon.it"/>
    <hyperlink ref="F36" r:id="rId2" display="c.tola@altergon.it"/>
    <hyperlink ref="F38" r:id="rId3" display="info@altergon.it"/>
    <hyperlink ref="F44" r:id="rId4" display="g.lepore@altergon.it"/>
  </hyperlinks>
  <printOptions/>
  <pageMargins left="0.5902777777777778" right="0.39375" top="0.39375" bottom="0.39375" header="0.5118055555555555" footer="0.39375"/>
  <pageSetup fitToHeight="1" fitToWidth="1" horizontalDpi="300" verticalDpi="300" orientation="portrait" paperSize="9"/>
  <headerFooter alignWithMargins="0">
    <oddFooter>&amp;L&amp;"Arial,Grassetto"&amp;8ALTERGON ITALIA Srl&amp;C&amp;"Arial,Grassetto"&amp;8DD AIA nr.794/2015</oddFooter>
  </headerFooter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84"/>
  <sheetViews>
    <sheetView tabSelected="1" workbookViewId="0" topLeftCell="A64">
      <selection activeCell="J21" sqref="J21"/>
    </sheetView>
  </sheetViews>
  <sheetFormatPr defaultColWidth="9.140625" defaultRowHeight="12.75"/>
  <cols>
    <col min="1" max="1" width="33.8515625" style="190" customWidth="1"/>
    <col min="2" max="2" width="24.00390625" style="190" customWidth="1"/>
    <col min="3" max="3" width="26.8515625" style="190" customWidth="1"/>
    <col min="4" max="4" width="21.421875" style="190" customWidth="1"/>
    <col min="5" max="5" width="29.00390625" style="190" customWidth="1"/>
    <col min="6" max="7" width="26.28125" style="190" customWidth="1"/>
    <col min="8" max="8" width="16.28125" style="264" customWidth="1"/>
    <col min="9" max="9" width="10.00390625" style="190" customWidth="1"/>
    <col min="10" max="16384" width="9.140625" style="190" customWidth="1"/>
  </cols>
  <sheetData>
    <row r="1" spans="1:15" ht="15" customHeight="1">
      <c r="A1" s="194" t="s">
        <v>526</v>
      </c>
      <c r="B1" s="194"/>
      <c r="C1" s="194"/>
      <c r="D1" s="194"/>
      <c r="E1" s="194"/>
      <c r="F1" s="194"/>
      <c r="G1" s="194"/>
      <c r="H1" s="194"/>
      <c r="I1" s="194"/>
      <c r="J1" s="450"/>
      <c r="K1" s="450"/>
      <c r="L1" s="450"/>
      <c r="M1" s="450"/>
      <c r="N1" s="450"/>
      <c r="O1" s="450"/>
    </row>
    <row r="2" spans="1:9" ht="8.25" customHeight="1">
      <c r="A2" s="340"/>
      <c r="B2" s="340"/>
      <c r="C2" s="340"/>
      <c r="D2" s="340"/>
      <c r="E2" s="340"/>
      <c r="F2" s="340"/>
      <c r="G2" s="340"/>
      <c r="H2" s="285"/>
      <c r="I2" s="340"/>
    </row>
    <row r="3" spans="1:15" s="200" customFormat="1" ht="15" customHeight="1">
      <c r="A3" s="194" t="s">
        <v>527</v>
      </c>
      <c r="B3" s="194"/>
      <c r="C3" s="194"/>
      <c r="D3" s="194"/>
      <c r="E3" s="194"/>
      <c r="F3" s="194"/>
      <c r="G3" s="194"/>
      <c r="H3" s="194"/>
      <c r="I3" s="194"/>
      <c r="J3" s="450"/>
      <c r="K3" s="450"/>
      <c r="L3" s="450"/>
      <c r="M3" s="450"/>
      <c r="N3" s="450"/>
      <c r="O3" s="450"/>
    </row>
    <row r="4" spans="1:9" ht="8.25" customHeight="1">
      <c r="A4" s="340"/>
      <c r="B4" s="340"/>
      <c r="C4" s="340"/>
      <c r="D4" s="340"/>
      <c r="E4" s="340"/>
      <c r="F4" s="340"/>
      <c r="G4" s="340"/>
      <c r="H4" s="285"/>
      <c r="I4" s="340"/>
    </row>
    <row r="5" spans="1:9" s="200" customFormat="1" ht="12.75">
      <c r="A5" s="460" t="s">
        <v>528</v>
      </c>
      <c r="B5" s="460"/>
      <c r="C5" s="460"/>
      <c r="D5" s="460"/>
      <c r="E5" s="214"/>
      <c r="F5" s="214"/>
      <c r="G5" s="214"/>
      <c r="H5" s="274"/>
      <c r="I5" s="214"/>
    </row>
    <row r="6" ht="6.75" customHeight="1">
      <c r="A6" s="461"/>
    </row>
    <row r="7" spans="1:8" ht="12.75">
      <c r="A7" s="201" t="s">
        <v>529</v>
      </c>
      <c r="B7" s="202" t="s">
        <v>530</v>
      </c>
      <c r="C7" s="202" t="s">
        <v>531</v>
      </c>
      <c r="D7" s="202" t="s">
        <v>413</v>
      </c>
      <c r="E7" s="202" t="s">
        <v>532</v>
      </c>
      <c r="F7" s="202" t="s">
        <v>533</v>
      </c>
      <c r="G7" s="202" t="s">
        <v>534</v>
      </c>
      <c r="H7" s="203" t="s">
        <v>535</v>
      </c>
    </row>
    <row r="8" spans="1:8" ht="12.75" customHeight="1">
      <c r="A8" s="462" t="s">
        <v>536</v>
      </c>
      <c r="B8" s="462"/>
      <c r="C8" s="462"/>
      <c r="D8" s="462"/>
      <c r="E8" s="462"/>
      <c r="F8" s="462"/>
      <c r="G8" s="462"/>
      <c r="H8" s="462"/>
    </row>
    <row r="9" spans="1:8" ht="12.75" customHeight="1">
      <c r="A9" s="463" t="s">
        <v>537</v>
      </c>
      <c r="B9" s="464" t="s">
        <v>538</v>
      </c>
      <c r="C9" s="464" t="s">
        <v>323</v>
      </c>
      <c r="D9" s="464" t="s">
        <v>301</v>
      </c>
      <c r="E9" s="464" t="s">
        <v>539</v>
      </c>
      <c r="F9" s="465" t="s">
        <v>540</v>
      </c>
      <c r="G9" s="465" t="s">
        <v>301</v>
      </c>
      <c r="H9" s="466" t="s">
        <v>541</v>
      </c>
    </row>
    <row r="10" spans="1:8" ht="12.75">
      <c r="A10" s="463"/>
      <c r="B10" s="430" t="s">
        <v>542</v>
      </c>
      <c r="C10" s="430" t="s">
        <v>543</v>
      </c>
      <c r="D10" s="430" t="s">
        <v>544</v>
      </c>
      <c r="E10" s="430" t="s">
        <v>545</v>
      </c>
      <c r="F10" s="427" t="s">
        <v>540</v>
      </c>
      <c r="G10" s="465" t="s">
        <v>301</v>
      </c>
      <c r="H10" s="466" t="s">
        <v>541</v>
      </c>
    </row>
    <row r="11" spans="1:8" ht="12.75">
      <c r="A11" s="463"/>
      <c r="B11" s="430" t="s">
        <v>546</v>
      </c>
      <c r="C11" s="430" t="s">
        <v>547</v>
      </c>
      <c r="D11" s="430" t="s">
        <v>548</v>
      </c>
      <c r="E11" s="430" t="s">
        <v>549</v>
      </c>
      <c r="F11" s="427" t="s">
        <v>540</v>
      </c>
      <c r="G11" s="465" t="s">
        <v>301</v>
      </c>
      <c r="H11" s="466" t="s">
        <v>541</v>
      </c>
    </row>
    <row r="12" spans="1:8" ht="12.75" customHeight="1">
      <c r="A12" s="467" t="s">
        <v>550</v>
      </c>
      <c r="B12" s="430" t="s">
        <v>551</v>
      </c>
      <c r="C12" s="430" t="s">
        <v>552</v>
      </c>
      <c r="D12" s="430" t="s">
        <v>553</v>
      </c>
      <c r="E12" s="430" t="s">
        <v>554</v>
      </c>
      <c r="F12" s="427" t="s">
        <v>540</v>
      </c>
      <c r="G12" s="465" t="s">
        <v>301</v>
      </c>
      <c r="H12" s="466" t="s">
        <v>541</v>
      </c>
    </row>
    <row r="13" spans="1:8" ht="12.75">
      <c r="A13" s="467"/>
      <c r="B13" s="430" t="s">
        <v>555</v>
      </c>
      <c r="C13" s="430" t="s">
        <v>556</v>
      </c>
      <c r="D13" s="430" t="s">
        <v>557</v>
      </c>
      <c r="E13" s="430" t="s">
        <v>558</v>
      </c>
      <c r="F13" s="427" t="s">
        <v>540</v>
      </c>
      <c r="G13" s="465" t="s">
        <v>301</v>
      </c>
      <c r="H13" s="466" t="s">
        <v>541</v>
      </c>
    </row>
    <row r="14" spans="1:8" ht="12.75">
      <c r="A14" s="467"/>
      <c r="B14" s="468" t="s">
        <v>555</v>
      </c>
      <c r="C14" s="468" t="s">
        <v>559</v>
      </c>
      <c r="D14" s="468" t="s">
        <v>560</v>
      </c>
      <c r="E14" s="468" t="s">
        <v>561</v>
      </c>
      <c r="F14" s="434" t="s">
        <v>540</v>
      </c>
      <c r="G14" s="465" t="s">
        <v>301</v>
      </c>
      <c r="H14" s="466" t="s">
        <v>541</v>
      </c>
    </row>
    <row r="15" spans="1:8" ht="13.5" customHeight="1">
      <c r="A15" s="462" t="s">
        <v>562</v>
      </c>
      <c r="B15" s="462"/>
      <c r="C15" s="462"/>
      <c r="D15" s="462"/>
      <c r="E15" s="462"/>
      <c r="F15" s="462"/>
      <c r="G15" s="462"/>
      <c r="H15" s="462"/>
    </row>
    <row r="16" spans="1:8" ht="12.75" customHeight="1">
      <c r="A16" s="469" t="s">
        <v>563</v>
      </c>
      <c r="B16" s="470" t="s">
        <v>564</v>
      </c>
      <c r="C16" s="470" t="s">
        <v>565</v>
      </c>
      <c r="D16" s="470" t="s">
        <v>566</v>
      </c>
      <c r="E16" s="470" t="s">
        <v>567</v>
      </c>
      <c r="F16" s="465" t="s">
        <v>540</v>
      </c>
      <c r="G16" s="465" t="s">
        <v>301</v>
      </c>
      <c r="H16" s="466" t="s">
        <v>541</v>
      </c>
    </row>
    <row r="17" spans="1:8" ht="12.75">
      <c r="A17" s="469"/>
      <c r="B17" s="468" t="s">
        <v>568</v>
      </c>
      <c r="C17" s="468" t="s">
        <v>569</v>
      </c>
      <c r="D17" s="468" t="s">
        <v>557</v>
      </c>
      <c r="E17" s="468" t="s">
        <v>558</v>
      </c>
      <c r="F17" s="427" t="s">
        <v>540</v>
      </c>
      <c r="G17" s="465" t="s">
        <v>301</v>
      </c>
      <c r="H17" s="466" t="s">
        <v>541</v>
      </c>
    </row>
    <row r="18" spans="1:8" ht="12.75">
      <c r="A18" s="469"/>
      <c r="B18" s="468" t="s">
        <v>570</v>
      </c>
      <c r="C18" s="468"/>
      <c r="D18" s="468" t="s">
        <v>301</v>
      </c>
      <c r="E18" s="468" t="s">
        <v>301</v>
      </c>
      <c r="F18" s="434" t="s">
        <v>540</v>
      </c>
      <c r="G18" s="465" t="s">
        <v>301</v>
      </c>
      <c r="H18" s="466" t="s">
        <v>541</v>
      </c>
    </row>
    <row r="19" spans="1:8" ht="13.5" customHeight="1">
      <c r="A19" s="462" t="s">
        <v>571</v>
      </c>
      <c r="B19" s="462"/>
      <c r="C19" s="462"/>
      <c r="D19" s="462"/>
      <c r="E19" s="462"/>
      <c r="F19" s="462"/>
      <c r="G19" s="462"/>
      <c r="H19" s="462"/>
    </row>
    <row r="20" spans="1:8" ht="12.75">
      <c r="A20" s="471" t="s">
        <v>572</v>
      </c>
      <c r="B20" s="470" t="s">
        <v>573</v>
      </c>
      <c r="C20" s="470" t="s">
        <v>574</v>
      </c>
      <c r="D20" s="470" t="s">
        <v>301</v>
      </c>
      <c r="E20" s="470" t="s">
        <v>575</v>
      </c>
      <c r="F20" s="472" t="s">
        <v>540</v>
      </c>
      <c r="G20" s="465" t="s">
        <v>301</v>
      </c>
      <c r="H20" s="466" t="s">
        <v>541</v>
      </c>
    </row>
    <row r="21" spans="1:8" ht="12.75" customHeight="1">
      <c r="A21" s="462" t="s">
        <v>576</v>
      </c>
      <c r="B21" s="462"/>
      <c r="C21" s="462"/>
      <c r="D21" s="462"/>
      <c r="E21" s="462"/>
      <c r="F21" s="462"/>
      <c r="G21" s="462"/>
      <c r="H21" s="462"/>
    </row>
    <row r="22" spans="1:8" ht="12.75" customHeight="1">
      <c r="A22" s="469" t="s">
        <v>577</v>
      </c>
      <c r="B22" s="473" t="s">
        <v>578</v>
      </c>
      <c r="C22" s="473" t="s">
        <v>569</v>
      </c>
      <c r="D22" s="473" t="s">
        <v>557</v>
      </c>
      <c r="E22" s="473" t="s">
        <v>558</v>
      </c>
      <c r="F22" s="474" t="s">
        <v>540</v>
      </c>
      <c r="G22" s="474" t="s">
        <v>301</v>
      </c>
      <c r="H22" s="475" t="s">
        <v>541</v>
      </c>
    </row>
    <row r="23" spans="1:8" ht="12.75">
      <c r="A23" s="469"/>
      <c r="B23" s="440" t="s">
        <v>579</v>
      </c>
      <c r="C23" s="440" t="s">
        <v>552</v>
      </c>
      <c r="D23" s="440" t="s">
        <v>553</v>
      </c>
      <c r="E23" s="440" t="s">
        <v>554</v>
      </c>
      <c r="F23" s="476" t="s">
        <v>540</v>
      </c>
      <c r="G23" s="287" t="s">
        <v>301</v>
      </c>
      <c r="H23" s="475"/>
    </row>
    <row r="24" spans="1:7" ht="5.25" customHeight="1">
      <c r="A24" s="276"/>
      <c r="B24" s="374"/>
      <c r="C24" s="374"/>
      <c r="D24" s="374"/>
      <c r="E24" s="374"/>
      <c r="F24" s="289"/>
      <c r="G24" s="374"/>
    </row>
    <row r="25" spans="1:8" s="479" customFormat="1" ht="12.75">
      <c r="A25" s="477" t="s">
        <v>580</v>
      </c>
      <c r="B25" s="477"/>
      <c r="C25" s="477"/>
      <c r="D25" s="477"/>
      <c r="E25" s="477"/>
      <c r="F25" s="477"/>
      <c r="G25" s="477"/>
      <c r="H25" s="478"/>
    </row>
    <row r="26" ht="6.75" customHeight="1"/>
    <row r="27" spans="1:8" s="200" customFormat="1" ht="12.75" customHeight="1">
      <c r="A27" s="480" t="s">
        <v>581</v>
      </c>
      <c r="B27" s="480"/>
      <c r="C27" s="480"/>
      <c r="D27" s="480"/>
      <c r="E27" s="480"/>
      <c r="F27" s="480"/>
      <c r="G27" s="480"/>
      <c r="H27" s="269"/>
    </row>
    <row r="28" ht="6.75" customHeight="1">
      <c r="A28" s="461"/>
    </row>
    <row r="29" spans="1:8" ht="12.75">
      <c r="A29" s="282" t="s">
        <v>582</v>
      </c>
      <c r="B29" s="283" t="s">
        <v>583</v>
      </c>
      <c r="C29" s="283" t="s">
        <v>532</v>
      </c>
      <c r="D29" s="283" t="s">
        <v>584</v>
      </c>
      <c r="E29" s="283" t="s">
        <v>585</v>
      </c>
      <c r="F29" s="283" t="s">
        <v>586</v>
      </c>
      <c r="G29" s="283" t="s">
        <v>587</v>
      </c>
      <c r="H29" s="284" t="s">
        <v>535</v>
      </c>
    </row>
    <row r="30" spans="1:8" ht="12.75" customHeight="1">
      <c r="A30" s="481" t="s">
        <v>588</v>
      </c>
      <c r="B30" s="482" t="s">
        <v>589</v>
      </c>
      <c r="C30" s="482" t="s">
        <v>590</v>
      </c>
      <c r="D30" s="483">
        <v>42818</v>
      </c>
      <c r="E30" s="482" t="s">
        <v>591</v>
      </c>
      <c r="F30" s="482" t="s">
        <v>592</v>
      </c>
      <c r="G30" s="482" t="s">
        <v>593</v>
      </c>
      <c r="H30" s="475" t="s">
        <v>541</v>
      </c>
    </row>
    <row r="31" spans="1:8" ht="12.75">
      <c r="A31" s="481"/>
      <c r="B31" s="482"/>
      <c r="C31" s="482"/>
      <c r="D31" s="484">
        <v>42898</v>
      </c>
      <c r="E31" s="482"/>
      <c r="F31" s="482"/>
      <c r="G31" s="482"/>
      <c r="H31" s="475"/>
    </row>
    <row r="32" spans="1:8" ht="12.75">
      <c r="A32" s="481"/>
      <c r="B32" s="482"/>
      <c r="C32" s="482"/>
      <c r="D32" s="484">
        <v>42987</v>
      </c>
      <c r="E32" s="482"/>
      <c r="F32" s="482"/>
      <c r="G32" s="482"/>
      <c r="H32" s="475"/>
    </row>
    <row r="33" spans="1:8" ht="12.75">
      <c r="A33" s="481"/>
      <c r="B33" s="482"/>
      <c r="C33" s="482"/>
      <c r="D33" s="485">
        <v>43090</v>
      </c>
      <c r="E33" s="482"/>
      <c r="F33" s="482"/>
      <c r="G33" s="482"/>
      <c r="H33" s="475"/>
    </row>
    <row r="34" spans="1:8" ht="12.75" customHeight="1">
      <c r="A34" s="481" t="s">
        <v>594</v>
      </c>
      <c r="B34" s="482" t="s">
        <v>595</v>
      </c>
      <c r="C34" s="482" t="s">
        <v>590</v>
      </c>
      <c r="D34" s="483">
        <v>42765</v>
      </c>
      <c r="E34" s="482" t="s">
        <v>596</v>
      </c>
      <c r="F34" s="482" t="s">
        <v>592</v>
      </c>
      <c r="G34" s="482" t="s">
        <v>593</v>
      </c>
      <c r="H34" s="475" t="s">
        <v>541</v>
      </c>
    </row>
    <row r="35" spans="1:8" ht="12.75">
      <c r="A35" s="481"/>
      <c r="B35" s="482"/>
      <c r="C35" s="482"/>
      <c r="D35" s="484">
        <v>42793</v>
      </c>
      <c r="E35" s="482"/>
      <c r="F35" s="482"/>
      <c r="G35" s="482"/>
      <c r="H35" s="475"/>
    </row>
    <row r="36" spans="1:8" ht="12.75">
      <c r="A36" s="481"/>
      <c r="B36" s="482"/>
      <c r="C36" s="482"/>
      <c r="D36" s="484">
        <v>42817</v>
      </c>
      <c r="E36" s="482"/>
      <c r="F36" s="482"/>
      <c r="G36" s="482"/>
      <c r="H36" s="475"/>
    </row>
    <row r="37" spans="1:8" ht="12.75">
      <c r="A37" s="481"/>
      <c r="B37" s="482"/>
      <c r="C37" s="482"/>
      <c r="D37" s="484">
        <v>42851</v>
      </c>
      <c r="E37" s="482"/>
      <c r="F37" s="482"/>
      <c r="G37" s="482"/>
      <c r="H37" s="475"/>
    </row>
    <row r="38" spans="1:8" ht="12.75">
      <c r="A38" s="481"/>
      <c r="B38" s="482"/>
      <c r="C38" s="482"/>
      <c r="D38" s="484">
        <v>42878</v>
      </c>
      <c r="E38" s="482"/>
      <c r="F38" s="482"/>
      <c r="G38" s="482"/>
      <c r="H38" s="475"/>
    </row>
    <row r="39" spans="1:8" ht="12.75">
      <c r="A39" s="481"/>
      <c r="B39" s="482"/>
      <c r="C39" s="482"/>
      <c r="D39" s="484">
        <v>42914</v>
      </c>
      <c r="E39" s="482"/>
      <c r="F39" s="482"/>
      <c r="G39" s="482"/>
      <c r="H39" s="475"/>
    </row>
    <row r="40" spans="1:8" ht="12.75">
      <c r="A40" s="481"/>
      <c r="B40" s="482"/>
      <c r="C40" s="482"/>
      <c r="D40" s="484">
        <v>42944</v>
      </c>
      <c r="E40" s="482"/>
      <c r="F40" s="482"/>
      <c r="G40" s="482"/>
      <c r="H40" s="475"/>
    </row>
    <row r="41" spans="1:8" ht="12.75">
      <c r="A41" s="481"/>
      <c r="B41" s="482"/>
      <c r="C41" s="482"/>
      <c r="D41" s="484">
        <v>42978</v>
      </c>
      <c r="E41" s="482"/>
      <c r="F41" s="482"/>
      <c r="G41" s="482"/>
      <c r="H41" s="475"/>
    </row>
    <row r="42" spans="1:8" ht="12.75">
      <c r="A42" s="481"/>
      <c r="B42" s="482"/>
      <c r="C42" s="482"/>
      <c r="D42" s="484">
        <v>43007</v>
      </c>
      <c r="E42" s="482"/>
      <c r="F42" s="482"/>
      <c r="G42" s="482"/>
      <c r="H42" s="475"/>
    </row>
    <row r="43" spans="1:8" ht="12.75">
      <c r="A43" s="481"/>
      <c r="B43" s="482"/>
      <c r="C43" s="482"/>
      <c r="D43" s="484">
        <v>43038</v>
      </c>
      <c r="E43" s="482"/>
      <c r="F43" s="482"/>
      <c r="G43" s="482"/>
      <c r="H43" s="475"/>
    </row>
    <row r="44" spans="1:8" ht="12.75">
      <c r="A44" s="481"/>
      <c r="B44" s="482"/>
      <c r="C44" s="482"/>
      <c r="D44" s="484">
        <v>43069</v>
      </c>
      <c r="E44" s="482"/>
      <c r="F44" s="482"/>
      <c r="G44" s="482"/>
      <c r="H44" s="475"/>
    </row>
    <row r="45" spans="1:8" ht="12.75">
      <c r="A45" s="481"/>
      <c r="B45" s="482"/>
      <c r="C45" s="482"/>
      <c r="D45" s="485">
        <v>43090</v>
      </c>
      <c r="E45" s="482"/>
      <c r="F45" s="482"/>
      <c r="G45" s="482"/>
      <c r="H45" s="475"/>
    </row>
    <row r="46" spans="1:6" ht="6" customHeight="1">
      <c r="A46" s="486"/>
      <c r="B46" s="486"/>
      <c r="C46" s="486"/>
      <c r="D46" s="486"/>
      <c r="E46" s="486"/>
      <c r="F46" s="486"/>
    </row>
    <row r="47" spans="1:8" s="479" customFormat="1" ht="12.75">
      <c r="A47" s="477" t="s">
        <v>580</v>
      </c>
      <c r="B47" s="477"/>
      <c r="C47" s="477"/>
      <c r="D47" s="477"/>
      <c r="E47" s="477"/>
      <c r="F47" s="477"/>
      <c r="G47" s="477"/>
      <c r="H47" s="478"/>
    </row>
    <row r="48" spans="1:7" ht="12.75">
      <c r="A48" s="487"/>
      <c r="B48" s="487"/>
      <c r="C48" s="487"/>
      <c r="D48" s="487"/>
      <c r="E48" s="487"/>
      <c r="F48" s="487"/>
      <c r="G48" s="487"/>
    </row>
    <row r="49" spans="1:8" s="200" customFormat="1" ht="12.75">
      <c r="A49" s="460" t="s">
        <v>597</v>
      </c>
      <c r="B49" s="460"/>
      <c r="C49" s="460"/>
      <c r="D49" s="460"/>
      <c r="H49" s="269"/>
    </row>
    <row r="50" ht="6.75" customHeight="1">
      <c r="A50" s="461"/>
    </row>
    <row r="51" spans="1:9" s="264" customFormat="1" ht="12.75">
      <c r="A51" s="282" t="s">
        <v>598</v>
      </c>
      <c r="B51" s="283" t="s">
        <v>260</v>
      </c>
      <c r="C51" s="283" t="s">
        <v>599</v>
      </c>
      <c r="D51" s="283" t="s">
        <v>600</v>
      </c>
      <c r="E51" s="283" t="s">
        <v>413</v>
      </c>
      <c r="F51" s="283" t="s">
        <v>601</v>
      </c>
      <c r="G51" s="283" t="s">
        <v>585</v>
      </c>
      <c r="H51" s="283" t="s">
        <v>534</v>
      </c>
      <c r="I51" s="284" t="s">
        <v>535</v>
      </c>
    </row>
    <row r="52" spans="1:9" s="264" customFormat="1" ht="12.75" customHeight="1">
      <c r="A52" s="488" t="s">
        <v>602</v>
      </c>
      <c r="B52" s="489" t="s">
        <v>603</v>
      </c>
      <c r="C52" s="489" t="s">
        <v>604</v>
      </c>
      <c r="D52" s="464" t="s">
        <v>605</v>
      </c>
      <c r="E52" s="464" t="s">
        <v>557</v>
      </c>
      <c r="F52" s="465" t="s">
        <v>606</v>
      </c>
      <c r="G52" s="464" t="s">
        <v>540</v>
      </c>
      <c r="H52" s="464" t="s">
        <v>301</v>
      </c>
      <c r="I52" s="466" t="s">
        <v>541</v>
      </c>
    </row>
    <row r="53" spans="1:9" s="264" customFormat="1" ht="12.75">
      <c r="A53" s="488"/>
      <c r="B53" s="489"/>
      <c r="C53" s="489"/>
      <c r="D53" s="440" t="s">
        <v>607</v>
      </c>
      <c r="E53" s="440" t="s">
        <v>557</v>
      </c>
      <c r="F53" s="476" t="s">
        <v>606</v>
      </c>
      <c r="G53" s="440" t="s">
        <v>540</v>
      </c>
      <c r="H53" s="440" t="s">
        <v>301</v>
      </c>
      <c r="I53" s="490" t="s">
        <v>541</v>
      </c>
    </row>
    <row r="54" spans="1:7" s="264" customFormat="1" ht="5.25" customHeight="1">
      <c r="A54" s="491"/>
      <c r="B54" s="285"/>
      <c r="C54" s="285"/>
      <c r="D54" s="285"/>
      <c r="E54" s="311"/>
      <c r="F54" s="285"/>
      <c r="G54" s="285"/>
    </row>
    <row r="55" spans="1:8" s="479" customFormat="1" ht="12.75">
      <c r="A55" s="477" t="s">
        <v>580</v>
      </c>
      <c r="B55" s="477"/>
      <c r="C55" s="477"/>
      <c r="D55" s="477"/>
      <c r="E55" s="477"/>
      <c r="F55" s="477"/>
      <c r="G55" s="477"/>
      <c r="H55" s="478"/>
    </row>
    <row r="56" s="264" customFormat="1" ht="12.75"/>
    <row r="57" spans="1:4" s="269" customFormat="1" ht="12.75" customHeight="1">
      <c r="A57" s="480" t="s">
        <v>608</v>
      </c>
      <c r="B57" s="480"/>
      <c r="C57" s="480"/>
      <c r="D57" s="480"/>
    </row>
    <row r="58" s="264" customFormat="1" ht="6" customHeight="1">
      <c r="A58" s="492"/>
    </row>
    <row r="59" spans="1:8" s="264" customFormat="1" ht="12.75">
      <c r="A59" s="282" t="s">
        <v>582</v>
      </c>
      <c r="B59" s="283" t="s">
        <v>583</v>
      </c>
      <c r="C59" s="283" t="s">
        <v>532</v>
      </c>
      <c r="D59" s="283" t="s">
        <v>584</v>
      </c>
      <c r="E59" s="283" t="s">
        <v>585</v>
      </c>
      <c r="F59" s="283" t="s">
        <v>586</v>
      </c>
      <c r="G59" s="283" t="s">
        <v>587</v>
      </c>
      <c r="H59" s="284" t="s">
        <v>535</v>
      </c>
    </row>
    <row r="60" spans="1:8" s="264" customFormat="1" ht="12.75" customHeight="1">
      <c r="A60" s="493" t="s">
        <v>609</v>
      </c>
      <c r="B60" s="494" t="s">
        <v>589</v>
      </c>
      <c r="C60" s="495" t="s">
        <v>590</v>
      </c>
      <c r="D60" s="494" t="s">
        <v>610</v>
      </c>
      <c r="E60" s="496" t="s">
        <v>611</v>
      </c>
      <c r="F60" s="494" t="s">
        <v>301</v>
      </c>
      <c r="G60" s="495" t="s">
        <v>301</v>
      </c>
      <c r="H60" s="497" t="s">
        <v>541</v>
      </c>
    </row>
    <row r="61" spans="1:8" s="264" customFormat="1" ht="12.75">
      <c r="A61" s="493"/>
      <c r="B61" s="393" t="s">
        <v>595</v>
      </c>
      <c r="C61" s="393" t="s">
        <v>590</v>
      </c>
      <c r="D61" s="498" t="s">
        <v>610</v>
      </c>
      <c r="E61" s="499" t="s">
        <v>611</v>
      </c>
      <c r="F61" s="498" t="s">
        <v>301</v>
      </c>
      <c r="G61" s="393" t="s">
        <v>301</v>
      </c>
      <c r="H61" s="490" t="s">
        <v>541</v>
      </c>
    </row>
    <row r="62" spans="1:7" s="264" customFormat="1" ht="5.25" customHeight="1">
      <c r="A62" s="285"/>
      <c r="B62" s="285"/>
      <c r="C62" s="285"/>
      <c r="D62" s="285"/>
      <c r="E62" s="285"/>
      <c r="F62" s="311"/>
      <c r="G62" s="285"/>
    </row>
    <row r="63" spans="1:7" s="478" customFormat="1" ht="12.75">
      <c r="A63" s="477" t="s">
        <v>580</v>
      </c>
      <c r="B63" s="477"/>
      <c r="C63" s="477"/>
      <c r="D63" s="477"/>
      <c r="E63" s="477"/>
      <c r="F63" s="477"/>
      <c r="G63" s="477"/>
    </row>
    <row r="64" s="264" customFormat="1" ht="12.75"/>
    <row r="65" spans="1:6" s="269" customFormat="1" ht="12.75" customHeight="1">
      <c r="A65" s="480" t="s">
        <v>612</v>
      </c>
      <c r="B65" s="480"/>
      <c r="C65" s="480"/>
      <c r="D65" s="480"/>
      <c r="E65" s="480"/>
      <c r="F65" s="480"/>
    </row>
    <row r="66" spans="1:256" s="264" customFormat="1" ht="7.5" customHeight="1">
      <c r="A66" s="492"/>
      <c r="IV66" s="500"/>
    </row>
    <row r="67" spans="1:7" s="264" customFormat="1" ht="12.75">
      <c r="A67" s="282" t="s">
        <v>613</v>
      </c>
      <c r="B67" s="283" t="s">
        <v>614</v>
      </c>
      <c r="C67" s="283" t="s">
        <v>615</v>
      </c>
      <c r="D67" s="283" t="s">
        <v>532</v>
      </c>
      <c r="E67" s="283" t="s">
        <v>585</v>
      </c>
      <c r="F67" s="283" t="s">
        <v>586</v>
      </c>
      <c r="G67" s="284" t="s">
        <v>535</v>
      </c>
    </row>
    <row r="68" spans="1:7" s="264" customFormat="1" ht="12.75">
      <c r="A68" s="501" t="s">
        <v>616</v>
      </c>
      <c r="B68" s="464" t="s">
        <v>617</v>
      </c>
      <c r="C68" s="464" t="s">
        <v>589</v>
      </c>
      <c r="D68" s="502" t="s">
        <v>618</v>
      </c>
      <c r="E68" s="465" t="s">
        <v>619</v>
      </c>
      <c r="F68" s="464" t="s">
        <v>592</v>
      </c>
      <c r="G68" s="466" t="s">
        <v>541</v>
      </c>
    </row>
    <row r="69" spans="1:7" s="264" customFormat="1" ht="12.75">
      <c r="A69" s="503" t="s">
        <v>620</v>
      </c>
      <c r="B69" s="430" t="s">
        <v>621</v>
      </c>
      <c r="C69" s="430" t="s">
        <v>589</v>
      </c>
      <c r="D69" s="504" t="s">
        <v>618</v>
      </c>
      <c r="E69" s="427" t="s">
        <v>622</v>
      </c>
      <c r="F69" s="430" t="s">
        <v>592</v>
      </c>
      <c r="G69" s="505" t="s">
        <v>541</v>
      </c>
    </row>
    <row r="70" spans="1:7" s="264" customFormat="1" ht="12.75">
      <c r="A70" s="506" t="s">
        <v>623</v>
      </c>
      <c r="B70" s="440" t="s">
        <v>624</v>
      </c>
      <c r="C70" s="440" t="s">
        <v>589</v>
      </c>
      <c r="D70" s="507" t="s">
        <v>618</v>
      </c>
      <c r="E70" s="476" t="s">
        <v>619</v>
      </c>
      <c r="F70" s="440" t="s">
        <v>592</v>
      </c>
      <c r="G70" s="490" t="s">
        <v>541</v>
      </c>
    </row>
    <row r="71" s="264" customFormat="1" ht="7.5" customHeight="1"/>
    <row r="72" spans="1:7" s="478" customFormat="1" ht="12.75">
      <c r="A72" s="477" t="s">
        <v>580</v>
      </c>
      <c r="B72" s="477"/>
      <c r="C72" s="477"/>
      <c r="D72" s="477"/>
      <c r="E72" s="477"/>
      <c r="F72" s="477"/>
      <c r="G72" s="477"/>
    </row>
    <row r="73" s="264" customFormat="1" ht="12.75"/>
    <row r="74" spans="1:6" s="269" customFormat="1" ht="12.75" customHeight="1">
      <c r="A74" s="480" t="s">
        <v>625</v>
      </c>
      <c r="B74" s="480"/>
      <c r="C74" s="480"/>
      <c r="D74" s="480"/>
      <c r="E74" s="480"/>
      <c r="F74" s="480"/>
    </row>
    <row r="75" spans="1:256" s="264" customFormat="1" ht="7.5" customHeight="1">
      <c r="A75" s="492"/>
      <c r="IV75" s="500"/>
    </row>
    <row r="76" spans="1:8" s="264" customFormat="1" ht="77.25" customHeight="1">
      <c r="A76" s="282" t="s">
        <v>626</v>
      </c>
      <c r="B76" s="283" t="s">
        <v>627</v>
      </c>
      <c r="C76" s="283"/>
      <c r="D76" s="283" t="s">
        <v>628</v>
      </c>
      <c r="E76" s="283" t="s">
        <v>629</v>
      </c>
      <c r="F76" s="283" t="s">
        <v>630</v>
      </c>
      <c r="G76" s="283" t="s">
        <v>631</v>
      </c>
      <c r="H76" s="284" t="s">
        <v>632</v>
      </c>
    </row>
    <row r="77" spans="1:8" s="264" customFormat="1" ht="12.75">
      <c r="A77" s="508">
        <v>298001.91</v>
      </c>
      <c r="B77" s="509">
        <v>269092.23</v>
      </c>
      <c r="C77" s="509"/>
      <c r="D77" s="510">
        <f>A77-B77</f>
        <v>28909.679999999993</v>
      </c>
      <c r="E77" s="511" t="s">
        <v>633</v>
      </c>
      <c r="F77" s="509">
        <v>7076.75</v>
      </c>
      <c r="G77" s="512">
        <v>0.024</v>
      </c>
      <c r="H77" s="513" t="s">
        <v>634</v>
      </c>
    </row>
    <row r="78" s="264" customFormat="1" ht="7.5" customHeight="1"/>
    <row r="79" spans="1:7" s="478" customFormat="1" ht="12.75">
      <c r="A79" s="477" t="s">
        <v>635</v>
      </c>
      <c r="B79" s="477"/>
      <c r="C79" s="477"/>
      <c r="D79" s="477"/>
      <c r="E79" s="477"/>
      <c r="F79" s="477"/>
      <c r="G79" s="477"/>
    </row>
    <row r="80" spans="1:8" ht="12.75">
      <c r="A80" s="374"/>
      <c r="B80" s="374"/>
      <c r="C80" s="374"/>
      <c r="D80" s="374"/>
      <c r="E80" s="374"/>
      <c r="F80" s="374"/>
      <c r="G80" s="374"/>
      <c r="H80" s="374"/>
    </row>
    <row r="81" spans="1:7" ht="12.75">
      <c r="A81" s="264"/>
      <c r="B81" s="264"/>
      <c r="C81" s="264"/>
      <c r="D81" s="264"/>
      <c r="E81" s="264"/>
      <c r="F81" s="264"/>
      <c r="G81" s="264"/>
    </row>
    <row r="82" spans="1:7" ht="12.75">
      <c r="A82" s="264"/>
      <c r="B82" s="264"/>
      <c r="C82" s="264"/>
      <c r="D82" s="264"/>
      <c r="E82" s="264"/>
      <c r="F82" s="264"/>
      <c r="G82" s="264"/>
    </row>
    <row r="83" spans="1:7" ht="12.75">
      <c r="A83" s="264"/>
      <c r="B83" s="264"/>
      <c r="C83" s="264"/>
      <c r="D83" s="264"/>
      <c r="E83" s="264"/>
      <c r="F83" s="264"/>
      <c r="G83" s="264"/>
    </row>
    <row r="84" spans="1:7" ht="12.75">
      <c r="A84" s="264"/>
      <c r="B84" s="264"/>
      <c r="C84" s="264"/>
      <c r="D84" s="264"/>
      <c r="E84" s="264"/>
      <c r="F84" s="264"/>
      <c r="G84" s="264"/>
    </row>
  </sheetData>
  <sheetProtection selectLockedCells="1" selectUnlockedCells="1"/>
  <mergeCells count="44">
    <mergeCell ref="A1:I1"/>
    <mergeCell ref="A3:I3"/>
    <mergeCell ref="A5:D5"/>
    <mergeCell ref="A8:H8"/>
    <mergeCell ref="A9:A11"/>
    <mergeCell ref="A12:A14"/>
    <mergeCell ref="A15:H15"/>
    <mergeCell ref="A16:A18"/>
    <mergeCell ref="A19:H19"/>
    <mergeCell ref="A21:H21"/>
    <mergeCell ref="A22:A23"/>
    <mergeCell ref="H22:H23"/>
    <mergeCell ref="A25:G25"/>
    <mergeCell ref="A27:G27"/>
    <mergeCell ref="A30:A33"/>
    <mergeCell ref="B30:B33"/>
    <mergeCell ref="C30:C33"/>
    <mergeCell ref="E30:E33"/>
    <mergeCell ref="F30:F33"/>
    <mergeCell ref="G30:G33"/>
    <mergeCell ref="H30:H33"/>
    <mergeCell ref="A34:A45"/>
    <mergeCell ref="B34:B45"/>
    <mergeCell ref="C34:C45"/>
    <mergeCell ref="E34:E45"/>
    <mergeCell ref="F34:F45"/>
    <mergeCell ref="G34:G45"/>
    <mergeCell ref="H34:H45"/>
    <mergeCell ref="A47:G47"/>
    <mergeCell ref="A49:D49"/>
    <mergeCell ref="A52:A53"/>
    <mergeCell ref="B52:B53"/>
    <mergeCell ref="C52:C53"/>
    <mergeCell ref="A55:G55"/>
    <mergeCell ref="A57:D57"/>
    <mergeCell ref="A60:A61"/>
    <mergeCell ref="A63:G63"/>
    <mergeCell ref="A65:F65"/>
    <mergeCell ref="A72:G72"/>
    <mergeCell ref="A74:F74"/>
    <mergeCell ref="B76:C76"/>
    <mergeCell ref="B77:C77"/>
    <mergeCell ref="A79:G79"/>
    <mergeCell ref="A80:H80"/>
  </mergeCells>
  <printOptions/>
  <pageMargins left="0.2" right="0.20972222222222223" top="0.1701388888888889" bottom="0.1597222222222222" header="0.5118055555555555" footer="0"/>
  <pageSetup horizontalDpi="300" verticalDpi="300" orientation="landscape" paperSize="8" scale="95"/>
  <headerFooter alignWithMargins="0">
    <oddFooter>&amp;L&amp;"Arial,Grassetto"&amp;8ALTERGON ITALIA Srl&amp;C&amp;"Arial,Grassetto"&amp;8DD AIA nr.794/2015&amp;R&amp;"Arial,Grassetto"&amp;8Report Anno 2017 - &amp;A</oddFooter>
  </headerFooter>
  <rowBreaks count="1" manualBreakCount="1">
    <brk id="5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D140"/>
  <sheetViews>
    <sheetView zoomScale="75" zoomScaleNormal="75" workbookViewId="0" topLeftCell="A1">
      <selection activeCell="D28" sqref="D28"/>
    </sheetView>
  </sheetViews>
  <sheetFormatPr defaultColWidth="9.140625" defaultRowHeight="12.75"/>
  <cols>
    <col min="1" max="1" width="34.00390625" style="514" customWidth="1"/>
    <col min="2" max="2" width="13.140625" style="514" customWidth="1"/>
    <col min="3" max="3" width="18.28125" style="514" customWidth="1"/>
    <col min="4" max="4" width="20.7109375" style="515" customWidth="1"/>
    <col min="5" max="12" width="20.7109375" style="514" customWidth="1"/>
    <col min="13" max="16384" width="9.140625" style="514" customWidth="1"/>
  </cols>
  <sheetData>
    <row r="1" spans="1:2" s="514" customFormat="1" ht="15" customHeight="1">
      <c r="A1" s="194" t="s">
        <v>636</v>
      </c>
      <c r="B1" s="194"/>
    </row>
    <row r="2" s="514" customFormat="1" ht="12.75">
      <c r="A2" s="516"/>
    </row>
    <row r="3" spans="1:4" s="518" customFormat="1" ht="15" customHeight="1">
      <c r="A3" s="194" t="s">
        <v>637</v>
      </c>
      <c r="B3" s="194"/>
      <c r="C3" s="194"/>
      <c r="D3" s="517"/>
    </row>
    <row r="4" spans="1:2" s="514" customFormat="1" ht="10.5" customHeight="1">
      <c r="A4" s="516"/>
      <c r="B4" s="519"/>
    </row>
    <row r="5" spans="1:3" s="514" customFormat="1" ht="39.75" customHeight="1">
      <c r="A5" s="282" t="s">
        <v>638</v>
      </c>
      <c r="B5" s="283" t="s">
        <v>639</v>
      </c>
      <c r="C5" s="284" t="s">
        <v>413</v>
      </c>
    </row>
    <row r="6" spans="1:4" ht="19.5" customHeight="1">
      <c r="A6" s="520" t="s">
        <v>640</v>
      </c>
      <c r="B6" s="521">
        <v>298.0019</v>
      </c>
      <c r="C6" s="522" t="s">
        <v>641</v>
      </c>
      <c r="D6" s="192"/>
    </row>
    <row r="7" spans="1:3" s="514" customFormat="1" ht="19.5" customHeight="1">
      <c r="A7" s="520" t="s">
        <v>642</v>
      </c>
      <c r="B7" s="521">
        <v>14.88</v>
      </c>
      <c r="C7" s="522" t="s">
        <v>643</v>
      </c>
    </row>
    <row r="8" spans="1:3" s="514" customFormat="1" ht="19.5" customHeight="1">
      <c r="A8" s="520" t="s">
        <v>644</v>
      </c>
      <c r="B8" s="521">
        <v>2.49</v>
      </c>
      <c r="C8" s="522" t="s">
        <v>645</v>
      </c>
    </row>
    <row r="9" spans="1:3" s="514" customFormat="1" ht="19.5" customHeight="1">
      <c r="A9" s="520" t="s">
        <v>646</v>
      </c>
      <c r="B9" s="521">
        <v>0.22222</v>
      </c>
      <c r="C9" s="522" t="s">
        <v>647</v>
      </c>
    </row>
    <row r="10" spans="1:3" s="514" customFormat="1" ht="19.5" customHeight="1">
      <c r="A10" s="520" t="s">
        <v>648</v>
      </c>
      <c r="B10" s="521">
        <v>0.019</v>
      </c>
      <c r="C10" s="522" t="s">
        <v>649</v>
      </c>
    </row>
    <row r="11" s="514" customFormat="1" ht="12.75"/>
    <row r="12" spans="1:3" s="514" customFormat="1" ht="12.75">
      <c r="A12" s="523" t="s">
        <v>650</v>
      </c>
      <c r="B12" s="523"/>
      <c r="C12" s="523"/>
    </row>
    <row r="13" s="514" customFormat="1" ht="12.75"/>
    <row r="14" s="514" customFormat="1" ht="12.75"/>
    <row r="15" s="514" customFormat="1" ht="12.75"/>
    <row r="16" s="514" customFormat="1" ht="12.75"/>
    <row r="17" s="514" customFormat="1" ht="12.75"/>
    <row r="18" s="514" customFormat="1" ht="12.75"/>
    <row r="19" s="514" customFormat="1" ht="12.75"/>
    <row r="20" s="514" customFormat="1" ht="12.75"/>
    <row r="21" s="514" customFormat="1" ht="12.75"/>
    <row r="22" s="514" customFormat="1" ht="12.75"/>
    <row r="23" s="514" customFormat="1" ht="12.75"/>
    <row r="24" s="514" customFormat="1" ht="12.75"/>
    <row r="25" s="514" customFormat="1" ht="12.75"/>
    <row r="26" s="514" customFormat="1" ht="12.75"/>
    <row r="27" s="514" customFormat="1" ht="12.75"/>
    <row r="28" s="514" customFormat="1" ht="12.75"/>
    <row r="29" s="514" customFormat="1" ht="12.75"/>
    <row r="30" s="514" customFormat="1" ht="12.75"/>
    <row r="31" s="514" customFormat="1" ht="12.75"/>
    <row r="32" s="514" customFormat="1" ht="12.75"/>
    <row r="33" s="514" customFormat="1" ht="12.75"/>
    <row r="34" s="514" customFormat="1" ht="12.75"/>
    <row r="35" s="514" customFormat="1" ht="12.75"/>
    <row r="36" s="514" customFormat="1" ht="12.75"/>
    <row r="37" s="514" customFormat="1" ht="12.75"/>
    <row r="38" s="514" customFormat="1" ht="12.75"/>
    <row r="39" s="514" customFormat="1" ht="12.75"/>
    <row r="40" s="514" customFormat="1" ht="12.75"/>
    <row r="41" s="514" customFormat="1" ht="12.75"/>
    <row r="42" s="514" customFormat="1" ht="12.75"/>
    <row r="43" s="514" customFormat="1" ht="12.75"/>
    <row r="44" s="514" customFormat="1" ht="12.75"/>
    <row r="45" s="514" customFormat="1" ht="12.75"/>
    <row r="46" s="514" customFormat="1" ht="12.75"/>
    <row r="47" s="514" customFormat="1" ht="12.75"/>
    <row r="48" s="514" customFormat="1" ht="12.75"/>
    <row r="49" s="514" customFormat="1" ht="12.75"/>
    <row r="50" s="514" customFormat="1" ht="12.75"/>
    <row r="51" s="514" customFormat="1" ht="12.75"/>
    <row r="52" s="514" customFormat="1" ht="12.75"/>
    <row r="53" s="514" customFormat="1" ht="12.75"/>
    <row r="54" s="514" customFormat="1" ht="12.75"/>
    <row r="55" s="514" customFormat="1" ht="12.75"/>
    <row r="56" s="514" customFormat="1" ht="12.75"/>
    <row r="57" s="514" customFormat="1" ht="12.75"/>
    <row r="58" s="514" customFormat="1" ht="12.75"/>
    <row r="59" s="514" customFormat="1" ht="12.75"/>
    <row r="60" s="514" customFormat="1" ht="12.75"/>
    <row r="61" s="514" customFormat="1" ht="12.75"/>
    <row r="62" s="514" customFormat="1" ht="12.75"/>
    <row r="63" ht="12.75">
      <c r="D63" s="524"/>
    </row>
    <row r="64" ht="12.75">
      <c r="D64" s="524"/>
    </row>
    <row r="65" ht="12.75">
      <c r="D65" s="524"/>
    </row>
    <row r="66" ht="12.75">
      <c r="D66" s="524"/>
    </row>
    <row r="67" ht="12.75">
      <c r="D67" s="524"/>
    </row>
    <row r="68" ht="12.75">
      <c r="D68" s="524"/>
    </row>
    <row r="69" ht="12.75">
      <c r="D69" s="524"/>
    </row>
    <row r="70" ht="12.75">
      <c r="D70" s="524"/>
    </row>
    <row r="71" ht="12.75">
      <c r="D71" s="524"/>
    </row>
    <row r="72" ht="12.75">
      <c r="D72" s="524"/>
    </row>
    <row r="73" ht="12.75">
      <c r="D73" s="524"/>
    </row>
    <row r="74" ht="12.75">
      <c r="D74" s="524"/>
    </row>
    <row r="75" ht="12.75">
      <c r="D75" s="524"/>
    </row>
    <row r="76" ht="12.75">
      <c r="D76" s="524"/>
    </row>
    <row r="77" ht="12.75">
      <c r="D77" s="524"/>
    </row>
    <row r="78" ht="12.75">
      <c r="D78" s="524"/>
    </row>
    <row r="79" ht="12.75">
      <c r="D79" s="524"/>
    </row>
    <row r="80" ht="12.75">
      <c r="D80" s="524"/>
    </row>
    <row r="81" ht="12.75">
      <c r="D81" s="524"/>
    </row>
    <row r="82" ht="12.75">
      <c r="D82" s="524"/>
    </row>
    <row r="83" ht="12.75">
      <c r="D83" s="524"/>
    </row>
    <row r="84" ht="12.75">
      <c r="D84" s="524"/>
    </row>
    <row r="85" ht="12.75">
      <c r="D85" s="524"/>
    </row>
    <row r="86" ht="12.75">
      <c r="D86" s="524"/>
    </row>
    <row r="87" ht="12.75">
      <c r="D87" s="524"/>
    </row>
    <row r="88" ht="12.75">
      <c r="D88" s="524"/>
    </row>
    <row r="89" ht="12.75">
      <c r="D89" s="524"/>
    </row>
    <row r="90" ht="12.75">
      <c r="D90" s="524"/>
    </row>
    <row r="91" ht="12.75">
      <c r="D91" s="524"/>
    </row>
    <row r="92" ht="12.75">
      <c r="D92" s="524"/>
    </row>
    <row r="93" ht="12.75">
      <c r="D93" s="524"/>
    </row>
    <row r="94" ht="12.75">
      <c r="D94" s="524"/>
    </row>
    <row r="95" ht="12.75">
      <c r="D95" s="524"/>
    </row>
    <row r="96" ht="12.75">
      <c r="D96" s="524"/>
    </row>
    <row r="97" ht="12.75">
      <c r="D97" s="524"/>
    </row>
    <row r="98" ht="12.75">
      <c r="D98" s="524"/>
    </row>
    <row r="99" ht="12.75">
      <c r="D99" s="524"/>
    </row>
    <row r="100" ht="12.75">
      <c r="D100" s="524"/>
    </row>
    <row r="101" ht="12.75">
      <c r="D101" s="524"/>
    </row>
    <row r="102" ht="12.75">
      <c r="D102" s="524"/>
    </row>
    <row r="103" ht="12.75">
      <c r="D103" s="524"/>
    </row>
    <row r="104" ht="12.75">
      <c r="D104" s="524"/>
    </row>
    <row r="105" ht="12.75">
      <c r="D105" s="524"/>
    </row>
    <row r="106" ht="12.75">
      <c r="D106" s="524"/>
    </row>
    <row r="107" ht="12.75">
      <c r="D107" s="524"/>
    </row>
    <row r="108" ht="12.75">
      <c r="D108" s="524"/>
    </row>
    <row r="109" ht="12.75">
      <c r="D109" s="524"/>
    </row>
    <row r="110" ht="12.75">
      <c r="D110" s="524"/>
    </row>
    <row r="111" ht="12.75">
      <c r="D111" s="524"/>
    </row>
    <row r="112" ht="12.75">
      <c r="D112" s="524"/>
    </row>
    <row r="113" ht="12.75">
      <c r="D113" s="524"/>
    </row>
    <row r="114" ht="12.75">
      <c r="D114" s="524"/>
    </row>
    <row r="115" ht="12.75">
      <c r="D115" s="524"/>
    </row>
    <row r="116" ht="12.75">
      <c r="D116" s="524"/>
    </row>
    <row r="117" ht="12.75">
      <c r="D117" s="524"/>
    </row>
    <row r="118" ht="12.75">
      <c r="D118" s="524"/>
    </row>
    <row r="119" ht="12.75">
      <c r="D119" s="524"/>
    </row>
    <row r="120" ht="12.75">
      <c r="D120" s="524"/>
    </row>
    <row r="121" ht="12.75">
      <c r="D121" s="524"/>
    </row>
    <row r="122" ht="12.75">
      <c r="D122" s="524"/>
    </row>
    <row r="123" ht="12.75">
      <c r="D123" s="524"/>
    </row>
    <row r="124" ht="12.75">
      <c r="D124" s="524"/>
    </row>
    <row r="125" ht="12.75">
      <c r="D125" s="524"/>
    </row>
    <row r="126" ht="12.75">
      <c r="D126" s="524"/>
    </row>
    <row r="127" ht="12.75">
      <c r="D127" s="524"/>
    </row>
    <row r="128" ht="12.75">
      <c r="D128" s="524"/>
    </row>
    <row r="129" ht="12.75">
      <c r="D129" s="524"/>
    </row>
    <row r="130" ht="12.75">
      <c r="D130" s="524"/>
    </row>
    <row r="131" ht="12.75">
      <c r="D131" s="524"/>
    </row>
    <row r="132" ht="12.75">
      <c r="D132" s="524"/>
    </row>
    <row r="133" ht="12.75">
      <c r="D133" s="524"/>
    </row>
    <row r="134" ht="12.75">
      <c r="D134" s="524"/>
    </row>
    <row r="135" ht="12.75">
      <c r="D135" s="524"/>
    </row>
    <row r="136" ht="12.75">
      <c r="D136" s="524"/>
    </row>
    <row r="137" ht="12.75">
      <c r="D137" s="524"/>
    </row>
    <row r="138" ht="12.75">
      <c r="D138" s="524"/>
    </row>
    <row r="139" ht="12.75">
      <c r="D139" s="524"/>
    </row>
    <row r="140" ht="12.75">
      <c r="D140" s="524"/>
    </row>
  </sheetData>
  <sheetProtection selectLockedCells="1" selectUnlockedCells="1"/>
  <mergeCells count="3">
    <mergeCell ref="A1:B1"/>
    <mergeCell ref="A3:C3"/>
    <mergeCell ref="A12:C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Footer>&amp;L&amp;"Arial,Grassetto"&amp;8ALTERGON ITALIA Srl&amp;C&amp;"Arial,Grassetto"&amp;8DD AIA nr.794/2015&amp;R&amp;"Arial,Grassetto"&amp;8Report Anno 2017 -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zoomScale="75" zoomScaleNormal="75" workbookViewId="0" topLeftCell="A1">
      <selection activeCell="M47" sqref="M47"/>
    </sheetView>
  </sheetViews>
  <sheetFormatPr defaultColWidth="9.140625" defaultRowHeight="12.75"/>
  <cols>
    <col min="1" max="1" width="1.8515625" style="525" customWidth="1"/>
    <col min="2" max="2" width="11.57421875" style="525" customWidth="1"/>
    <col min="3" max="3" width="7.57421875" style="525" customWidth="1"/>
    <col min="4" max="4" width="41.8515625" style="525" customWidth="1"/>
    <col min="5" max="5" width="44.28125" style="525" customWidth="1"/>
    <col min="6" max="6" width="6.140625" style="525" customWidth="1"/>
    <col min="7" max="7" width="1.8515625" style="525" customWidth="1"/>
    <col min="8" max="16384" width="9.140625" style="525" customWidth="1"/>
  </cols>
  <sheetData>
    <row r="1" spans="2:16" s="526" customFormat="1" ht="15" customHeight="1">
      <c r="B1" s="527" t="s">
        <v>651</v>
      </c>
      <c r="C1" s="527"/>
      <c r="D1" s="527"/>
      <c r="E1" s="527"/>
      <c r="F1" s="527"/>
      <c r="G1" s="527"/>
      <c r="H1" s="528"/>
      <c r="I1" s="528"/>
      <c r="J1" s="528"/>
      <c r="K1" s="528"/>
      <c r="L1" s="528"/>
      <c r="M1" s="528"/>
      <c r="N1" s="528"/>
      <c r="O1" s="528"/>
      <c r="P1" s="528"/>
    </row>
    <row r="2" s="529" customFormat="1" ht="12.75">
      <c r="B2" s="530"/>
    </row>
    <row r="3" spans="1:7" s="529" customFormat="1" ht="12.75">
      <c r="A3" s="531"/>
      <c r="B3" s="531"/>
      <c r="C3" s="531"/>
      <c r="D3" s="531"/>
      <c r="E3" s="531"/>
      <c r="F3" s="531"/>
      <c r="G3" s="531"/>
    </row>
    <row r="4" spans="1:16" s="529" customFormat="1" ht="12.75" customHeight="1">
      <c r="A4" s="531"/>
      <c r="B4" s="532" t="s">
        <v>652</v>
      </c>
      <c r="C4" s="532"/>
      <c r="D4" s="533" t="s">
        <v>653</v>
      </c>
      <c r="E4" s="534" t="s">
        <v>654</v>
      </c>
      <c r="F4" s="534"/>
      <c r="G4" s="535"/>
      <c r="H4" s="536"/>
      <c r="I4" s="536"/>
      <c r="J4" s="536"/>
      <c r="K4" s="536"/>
      <c r="L4" s="536"/>
      <c r="M4" s="536"/>
      <c r="N4" s="536"/>
      <c r="O4" s="536"/>
      <c r="P4" s="536"/>
    </row>
    <row r="5" spans="1:16" s="529" customFormat="1" ht="7.5" customHeight="1">
      <c r="A5" s="531"/>
      <c r="B5" s="532"/>
      <c r="C5" s="532"/>
      <c r="D5" s="532"/>
      <c r="E5" s="532"/>
      <c r="F5" s="532"/>
      <c r="G5" s="532"/>
      <c r="H5" s="536"/>
      <c r="I5" s="536"/>
      <c r="J5" s="536"/>
      <c r="K5" s="536"/>
      <c r="L5" s="536"/>
      <c r="M5" s="536"/>
      <c r="N5" s="536"/>
      <c r="O5" s="536"/>
      <c r="P5" s="536"/>
    </row>
    <row r="6" spans="1:16" s="529" customFormat="1" ht="15" customHeight="1">
      <c r="A6" s="531"/>
      <c r="B6" s="537" t="s">
        <v>655</v>
      </c>
      <c r="C6" s="537"/>
      <c r="D6" s="537"/>
      <c r="E6" s="537"/>
      <c r="F6" s="537"/>
      <c r="G6" s="537"/>
      <c r="H6" s="538"/>
      <c r="I6" s="538"/>
      <c r="J6" s="538"/>
      <c r="K6" s="538"/>
      <c r="L6" s="538"/>
      <c r="M6" s="538"/>
      <c r="N6" s="538"/>
      <c r="O6" s="538"/>
      <c r="P6" s="538"/>
    </row>
    <row r="7" spans="1:16" s="529" customFormat="1" ht="5.25" customHeight="1">
      <c r="A7" s="531"/>
      <c r="B7" s="532"/>
      <c r="C7" s="532"/>
      <c r="D7" s="532"/>
      <c r="E7" s="532"/>
      <c r="F7" s="532"/>
      <c r="G7" s="532"/>
      <c r="H7" s="536"/>
      <c r="I7" s="536"/>
      <c r="J7" s="536"/>
      <c r="K7" s="536"/>
      <c r="L7" s="536"/>
      <c r="M7" s="536"/>
      <c r="N7" s="536"/>
      <c r="O7" s="536"/>
      <c r="P7" s="536"/>
    </row>
    <row r="8" spans="1:16" s="529" customFormat="1" ht="23.25" customHeight="1">
      <c r="A8" s="531"/>
      <c r="B8" s="539" t="s">
        <v>656</v>
      </c>
      <c r="C8" s="539"/>
      <c r="D8" s="539"/>
      <c r="E8" s="539"/>
      <c r="F8" s="539"/>
      <c r="G8" s="539"/>
      <c r="H8" s="536"/>
      <c r="I8" s="536"/>
      <c r="J8" s="536"/>
      <c r="K8" s="536"/>
      <c r="L8" s="536"/>
      <c r="M8" s="536"/>
      <c r="N8" s="536"/>
      <c r="O8" s="536"/>
      <c r="P8" s="536"/>
    </row>
    <row r="9" spans="1:16" s="529" customFormat="1" ht="6" customHeight="1">
      <c r="A9" s="531"/>
      <c r="B9" s="532"/>
      <c r="C9" s="532"/>
      <c r="D9" s="532"/>
      <c r="E9" s="532"/>
      <c r="F9" s="532"/>
      <c r="G9" s="532"/>
      <c r="H9" s="536"/>
      <c r="I9" s="536"/>
      <c r="J9" s="536"/>
      <c r="K9" s="536"/>
      <c r="L9" s="536"/>
      <c r="M9" s="536"/>
      <c r="N9" s="536"/>
      <c r="O9" s="536"/>
      <c r="P9" s="536"/>
    </row>
    <row r="10" spans="1:16" s="529" customFormat="1" ht="15" customHeight="1">
      <c r="A10" s="531"/>
      <c r="B10" s="537" t="s">
        <v>657</v>
      </c>
      <c r="C10" s="537"/>
      <c r="D10" s="537"/>
      <c r="E10" s="537"/>
      <c r="F10" s="537"/>
      <c r="G10" s="537"/>
      <c r="H10" s="538"/>
      <c r="I10" s="538"/>
      <c r="J10" s="538"/>
      <c r="K10" s="538"/>
      <c r="L10" s="538"/>
      <c r="M10" s="538"/>
      <c r="N10" s="538"/>
      <c r="O10" s="538"/>
      <c r="P10" s="538"/>
    </row>
    <row r="11" spans="1:16" s="529" customFormat="1" ht="5.25" customHeight="1">
      <c r="A11" s="531"/>
      <c r="B11" s="532"/>
      <c r="C11" s="532"/>
      <c r="D11" s="532"/>
      <c r="E11" s="532"/>
      <c r="F11" s="532"/>
      <c r="G11" s="532"/>
      <c r="H11" s="536"/>
      <c r="I11" s="536"/>
      <c r="J11" s="536"/>
      <c r="K11" s="536"/>
      <c r="L11" s="536"/>
      <c r="M11" s="536"/>
      <c r="N11" s="536"/>
      <c r="O11" s="536"/>
      <c r="P11" s="536"/>
    </row>
    <row r="12" spans="1:16" s="529" customFormat="1" ht="12.75" customHeight="1">
      <c r="A12" s="531"/>
      <c r="B12" s="539" t="s">
        <v>658</v>
      </c>
      <c r="C12" s="539"/>
      <c r="D12" s="539"/>
      <c r="E12" s="539"/>
      <c r="F12" s="539"/>
      <c r="G12" s="539"/>
      <c r="H12" s="536"/>
      <c r="I12" s="536"/>
      <c r="J12" s="536"/>
      <c r="K12" s="536"/>
      <c r="L12" s="536"/>
      <c r="M12" s="536"/>
      <c r="N12" s="536"/>
      <c r="O12" s="536"/>
      <c r="P12" s="536"/>
    </row>
    <row r="13" spans="1:16" s="529" customFormat="1" ht="6" customHeight="1">
      <c r="A13" s="531"/>
      <c r="B13" s="532"/>
      <c r="C13" s="532"/>
      <c r="D13" s="532"/>
      <c r="E13" s="532"/>
      <c r="F13" s="532"/>
      <c r="G13" s="532"/>
      <c r="H13" s="536"/>
      <c r="I13" s="536"/>
      <c r="J13" s="536"/>
      <c r="K13" s="536"/>
      <c r="L13" s="536"/>
      <c r="M13" s="536"/>
      <c r="N13" s="536"/>
      <c r="O13" s="536"/>
      <c r="P13" s="536"/>
    </row>
    <row r="14" spans="1:16" s="529" customFormat="1" ht="12.75" customHeight="1">
      <c r="A14" s="531"/>
      <c r="B14" s="540" t="s">
        <v>659</v>
      </c>
      <c r="C14" s="540"/>
      <c r="D14" s="540"/>
      <c r="E14" s="540"/>
      <c r="F14" s="540"/>
      <c r="G14" s="541"/>
      <c r="H14" s="536"/>
      <c r="I14" s="536"/>
      <c r="J14" s="536"/>
      <c r="K14" s="536"/>
      <c r="L14" s="536"/>
      <c r="M14" s="536"/>
      <c r="N14" s="536"/>
      <c r="O14" s="536"/>
      <c r="P14" s="536"/>
    </row>
    <row r="15" spans="1:16" s="529" customFormat="1" ht="4.5" customHeight="1">
      <c r="A15" s="531"/>
      <c r="B15" s="541"/>
      <c r="C15" s="541"/>
      <c r="D15" s="541"/>
      <c r="E15" s="541"/>
      <c r="F15" s="541"/>
      <c r="G15" s="541"/>
      <c r="H15" s="536"/>
      <c r="I15" s="536"/>
      <c r="J15" s="536"/>
      <c r="K15" s="536"/>
      <c r="L15" s="536"/>
      <c r="M15" s="536"/>
      <c r="N15" s="536"/>
      <c r="O15" s="536"/>
      <c r="P15" s="536"/>
    </row>
    <row r="16" spans="1:7" s="545" customFormat="1" ht="12.75" customHeight="1">
      <c r="A16" s="542"/>
      <c r="B16" s="543" t="s">
        <v>47</v>
      </c>
      <c r="C16" s="544" t="s">
        <v>48</v>
      </c>
      <c r="D16" s="544"/>
      <c r="E16" s="544"/>
      <c r="F16" s="544"/>
      <c r="G16" s="542"/>
    </row>
    <row r="17" spans="1:7" s="549" customFormat="1" ht="12.75" customHeight="1">
      <c r="A17" s="546"/>
      <c r="B17" s="543"/>
      <c r="C17" s="547" t="s">
        <v>660</v>
      </c>
      <c r="D17" s="547"/>
      <c r="E17" s="547"/>
      <c r="F17" s="547"/>
      <c r="G17" s="548"/>
    </row>
    <row r="18" spans="1:7" ht="12.75" customHeight="1">
      <c r="A18" s="550"/>
      <c r="B18" s="543"/>
      <c r="C18" s="551"/>
      <c r="D18" s="552" t="s">
        <v>661</v>
      </c>
      <c r="E18" s="552"/>
      <c r="F18" s="552"/>
      <c r="G18" s="550"/>
    </row>
    <row r="19" spans="1:7" ht="12.75" customHeight="1">
      <c r="A19" s="550"/>
      <c r="B19" s="543"/>
      <c r="C19" s="551"/>
      <c r="D19" s="552" t="s">
        <v>662</v>
      </c>
      <c r="E19" s="552"/>
      <c r="F19" s="552"/>
      <c r="G19" s="550"/>
    </row>
    <row r="20" spans="1:7" ht="12.75" customHeight="1">
      <c r="A20" s="550"/>
      <c r="B20" s="543"/>
      <c r="C20" s="551"/>
      <c r="D20" s="552" t="s">
        <v>663</v>
      </c>
      <c r="E20" s="552"/>
      <c r="F20" s="552"/>
      <c r="G20" s="550"/>
    </row>
    <row r="21" spans="1:7" ht="12.75" customHeight="1">
      <c r="A21" s="550"/>
      <c r="B21" s="543"/>
      <c r="C21" s="551"/>
      <c r="D21" s="552" t="s">
        <v>664</v>
      </c>
      <c r="E21" s="552"/>
      <c r="F21" s="552"/>
      <c r="G21" s="550"/>
    </row>
    <row r="22" spans="1:7" ht="12.75" customHeight="1">
      <c r="A22" s="550"/>
      <c r="B22" s="543"/>
      <c r="C22" s="551"/>
      <c r="D22" s="552" t="s">
        <v>665</v>
      </c>
      <c r="E22" s="552"/>
      <c r="F22" s="552"/>
      <c r="G22" s="550"/>
    </row>
    <row r="23" spans="1:7" ht="12.75" customHeight="1">
      <c r="A23" s="550"/>
      <c r="B23" s="543"/>
      <c r="C23" s="551"/>
      <c r="D23" s="552" t="s">
        <v>666</v>
      </c>
      <c r="E23" s="552"/>
      <c r="F23" s="552"/>
      <c r="G23" s="550"/>
    </row>
    <row r="24" spans="1:7" ht="12.75" customHeight="1">
      <c r="A24" s="550"/>
      <c r="B24" s="543"/>
      <c r="C24" s="551"/>
      <c r="D24" s="552" t="s">
        <v>667</v>
      </c>
      <c r="E24" s="552"/>
      <c r="F24" s="552"/>
      <c r="G24" s="550"/>
    </row>
    <row r="25" spans="1:7" ht="12.75" customHeight="1">
      <c r="A25" s="550"/>
      <c r="B25" s="543"/>
      <c r="C25" s="547" t="s">
        <v>668</v>
      </c>
      <c r="D25" s="547"/>
      <c r="E25" s="547"/>
      <c r="F25" s="547"/>
      <c r="G25" s="553"/>
    </row>
    <row r="26" spans="1:7" ht="12.75" customHeight="1">
      <c r="A26" s="550"/>
      <c r="B26" s="543"/>
      <c r="C26" s="551"/>
      <c r="D26" s="552" t="s">
        <v>669</v>
      </c>
      <c r="E26" s="552"/>
      <c r="F26" s="552"/>
      <c r="G26" s="550"/>
    </row>
    <row r="27" spans="1:7" s="549" customFormat="1" ht="12.75" customHeight="1">
      <c r="A27" s="546"/>
      <c r="B27" s="543"/>
      <c r="C27" s="547" t="s">
        <v>670</v>
      </c>
      <c r="D27" s="547"/>
      <c r="E27" s="547"/>
      <c r="F27" s="547"/>
      <c r="G27" s="548"/>
    </row>
    <row r="28" spans="1:7" ht="12.75" customHeight="1">
      <c r="A28" s="550"/>
      <c r="B28" s="543"/>
      <c r="C28" s="551"/>
      <c r="D28" s="552" t="s">
        <v>671</v>
      </c>
      <c r="E28" s="552"/>
      <c r="F28" s="552"/>
      <c r="G28" s="550"/>
    </row>
    <row r="29" spans="1:7" s="549" customFormat="1" ht="12.75" customHeight="1">
      <c r="A29" s="546"/>
      <c r="B29" s="543"/>
      <c r="C29" s="547" t="s">
        <v>672</v>
      </c>
      <c r="D29" s="547"/>
      <c r="E29" s="547"/>
      <c r="F29" s="547"/>
      <c r="G29" s="548"/>
    </row>
    <row r="30" spans="1:7" ht="12.75" customHeight="1">
      <c r="A30" s="550"/>
      <c r="B30" s="543"/>
      <c r="C30" s="551"/>
      <c r="D30" s="552" t="s">
        <v>673</v>
      </c>
      <c r="E30" s="552"/>
      <c r="F30" s="552"/>
      <c r="G30" s="550"/>
    </row>
    <row r="31" spans="1:7" s="549" customFormat="1" ht="12.75" customHeight="1">
      <c r="A31" s="546"/>
      <c r="B31" s="543"/>
      <c r="C31" s="547" t="s">
        <v>674</v>
      </c>
      <c r="D31" s="547"/>
      <c r="E31" s="547"/>
      <c r="F31" s="547"/>
      <c r="G31" s="548"/>
    </row>
    <row r="32" spans="1:7" ht="12.75" customHeight="1">
      <c r="A32" s="550"/>
      <c r="B32" s="543"/>
      <c r="C32" s="551"/>
      <c r="D32" s="552" t="s">
        <v>675</v>
      </c>
      <c r="E32" s="552"/>
      <c r="F32" s="552"/>
      <c r="G32" s="550"/>
    </row>
    <row r="33" spans="1:7" ht="12.75" customHeight="1">
      <c r="A33" s="550"/>
      <c r="B33" s="543"/>
      <c r="C33" s="551"/>
      <c r="D33" s="552" t="s">
        <v>676</v>
      </c>
      <c r="E33" s="552"/>
      <c r="F33" s="552"/>
      <c r="G33" s="550"/>
    </row>
    <row r="34" spans="1:7" s="549" customFormat="1" ht="12.75" customHeight="1">
      <c r="A34" s="546"/>
      <c r="B34" s="543"/>
      <c r="C34" s="547" t="s">
        <v>677</v>
      </c>
      <c r="D34" s="547"/>
      <c r="E34" s="547"/>
      <c r="F34" s="547"/>
      <c r="G34" s="548"/>
    </row>
    <row r="35" spans="1:7" ht="12.75" customHeight="1">
      <c r="A35" s="550"/>
      <c r="B35" s="543"/>
      <c r="C35" s="551"/>
      <c r="D35" s="552" t="s">
        <v>678</v>
      </c>
      <c r="E35" s="552"/>
      <c r="F35" s="552"/>
      <c r="G35" s="550"/>
    </row>
    <row r="36" spans="1:7" ht="12.75" customHeight="1">
      <c r="A36" s="550"/>
      <c r="B36" s="543"/>
      <c r="C36" s="551"/>
      <c r="D36" s="552" t="s">
        <v>679</v>
      </c>
      <c r="E36" s="552"/>
      <c r="F36" s="552"/>
      <c r="G36" s="550"/>
    </row>
    <row r="37" spans="1:7" s="549" customFormat="1" ht="12.75" customHeight="1">
      <c r="A37" s="546"/>
      <c r="B37" s="543"/>
      <c r="C37" s="547" t="s">
        <v>680</v>
      </c>
      <c r="D37" s="547"/>
      <c r="E37" s="547"/>
      <c r="F37" s="547"/>
      <c r="G37" s="548"/>
    </row>
    <row r="38" spans="1:7" ht="12.75" customHeight="1">
      <c r="A38" s="550"/>
      <c r="B38" s="543"/>
      <c r="C38" s="551"/>
      <c r="D38" s="552" t="s">
        <v>681</v>
      </c>
      <c r="E38" s="552"/>
      <c r="F38" s="552"/>
      <c r="G38" s="550"/>
    </row>
    <row r="39" spans="1:7" s="549" customFormat="1" ht="12.75" customHeight="1">
      <c r="A39" s="546"/>
      <c r="B39" s="543"/>
      <c r="C39" s="547" t="s">
        <v>682</v>
      </c>
      <c r="D39" s="547"/>
      <c r="E39" s="547"/>
      <c r="F39" s="547"/>
      <c r="G39" s="548"/>
    </row>
    <row r="40" spans="1:7" ht="12.75" customHeight="1">
      <c r="A40" s="550"/>
      <c r="B40" s="543"/>
      <c r="C40" s="551"/>
      <c r="D40" s="552" t="s">
        <v>432</v>
      </c>
      <c r="E40" s="552"/>
      <c r="F40" s="552"/>
      <c r="G40" s="550"/>
    </row>
    <row r="41" spans="1:7" ht="12.75" customHeight="1">
      <c r="A41" s="550"/>
      <c r="B41" s="543"/>
      <c r="C41" s="551"/>
      <c r="D41" s="552" t="s">
        <v>439</v>
      </c>
      <c r="E41" s="552"/>
      <c r="F41" s="552"/>
      <c r="G41" s="550"/>
    </row>
    <row r="42" spans="1:7" s="549" customFormat="1" ht="12.75" customHeight="1">
      <c r="A42" s="546"/>
      <c r="B42" s="543"/>
      <c r="C42" s="547" t="s">
        <v>683</v>
      </c>
      <c r="D42" s="547"/>
      <c r="E42" s="547"/>
      <c r="F42" s="547"/>
      <c r="G42" s="548"/>
    </row>
    <row r="43" spans="1:7" ht="12.75" customHeight="1">
      <c r="A43" s="550"/>
      <c r="B43" s="543"/>
      <c r="C43" s="551"/>
      <c r="D43" s="552" t="s">
        <v>684</v>
      </c>
      <c r="E43" s="552"/>
      <c r="F43" s="552"/>
      <c r="G43" s="550"/>
    </row>
    <row r="44" spans="1:7" ht="12.75" customHeight="1">
      <c r="A44" s="550"/>
      <c r="B44" s="554" t="s">
        <v>67</v>
      </c>
      <c r="C44" s="544" t="s">
        <v>68</v>
      </c>
      <c r="D44" s="544"/>
      <c r="E44" s="544"/>
      <c r="F44" s="544"/>
      <c r="G44" s="550"/>
    </row>
    <row r="45" spans="1:7" s="549" customFormat="1" ht="12.75" customHeight="1">
      <c r="A45" s="546"/>
      <c r="B45" s="554"/>
      <c r="C45" s="547" t="s">
        <v>685</v>
      </c>
      <c r="D45" s="547"/>
      <c r="E45" s="547"/>
      <c r="F45" s="547"/>
      <c r="G45" s="548"/>
    </row>
    <row r="46" spans="1:7" ht="12.75" customHeight="1">
      <c r="A46" s="550"/>
      <c r="B46" s="554"/>
      <c r="C46" s="551"/>
      <c r="D46" s="552" t="s">
        <v>686</v>
      </c>
      <c r="E46" s="552"/>
      <c r="F46" s="552"/>
      <c r="G46" s="550"/>
    </row>
    <row r="47" spans="1:7" ht="12.75" customHeight="1">
      <c r="A47" s="550"/>
      <c r="B47" s="554"/>
      <c r="C47" s="551"/>
      <c r="D47" s="552" t="s">
        <v>687</v>
      </c>
      <c r="E47" s="552"/>
      <c r="F47" s="552"/>
      <c r="G47" s="553"/>
    </row>
    <row r="48" spans="1:7" ht="12.75" customHeight="1">
      <c r="A48" s="550"/>
      <c r="B48" s="554"/>
      <c r="C48" s="551"/>
      <c r="D48" s="552" t="s">
        <v>688</v>
      </c>
      <c r="E48" s="552"/>
      <c r="F48" s="552"/>
      <c r="G48" s="550"/>
    </row>
    <row r="49" spans="1:7" ht="12.75" customHeight="1">
      <c r="A49" s="550"/>
      <c r="B49" s="554"/>
      <c r="C49" s="551"/>
      <c r="D49" s="552" t="s">
        <v>689</v>
      </c>
      <c r="E49" s="552"/>
      <c r="F49" s="552"/>
      <c r="G49" s="550"/>
    </row>
    <row r="50" spans="1:7" ht="12.75" customHeight="1">
      <c r="A50" s="550"/>
      <c r="B50" s="554"/>
      <c r="C50" s="551"/>
      <c r="D50" s="552" t="s">
        <v>690</v>
      </c>
      <c r="E50" s="552"/>
      <c r="F50" s="552"/>
      <c r="G50" s="550"/>
    </row>
    <row r="51" spans="1:7" ht="12.75" customHeight="1">
      <c r="A51" s="550"/>
      <c r="B51" s="555"/>
      <c r="C51" s="551"/>
      <c r="D51" s="552" t="s">
        <v>691</v>
      </c>
      <c r="E51" s="552"/>
      <c r="F51" s="552"/>
      <c r="G51" s="550"/>
    </row>
    <row r="52" spans="1:7" ht="12.75" customHeight="1">
      <c r="A52" s="550"/>
      <c r="B52" s="554" t="s">
        <v>71</v>
      </c>
      <c r="C52" s="544" t="s">
        <v>72</v>
      </c>
      <c r="D52" s="544"/>
      <c r="E52" s="544"/>
      <c r="F52" s="544"/>
      <c r="G52" s="550"/>
    </row>
    <row r="53" spans="1:7" s="549" customFormat="1" ht="12.75" customHeight="1">
      <c r="A53" s="546"/>
      <c r="B53" s="554"/>
      <c r="C53" s="547" t="s">
        <v>692</v>
      </c>
      <c r="D53" s="547" t="s">
        <v>74</v>
      </c>
      <c r="E53" s="547"/>
      <c r="F53" s="547"/>
      <c r="G53" s="548"/>
    </row>
    <row r="54" spans="1:7" ht="12.75">
      <c r="A54" s="550"/>
      <c r="B54" s="550"/>
      <c r="C54" s="550"/>
      <c r="D54" s="550"/>
      <c r="E54" s="550"/>
      <c r="F54" s="550"/>
      <c r="G54" s="550"/>
    </row>
  </sheetData>
  <sheetProtection selectLockedCells="1" selectUnlockedCells="1"/>
  <mergeCells count="48">
    <mergeCell ref="B1:G1"/>
    <mergeCell ref="E4:F4"/>
    <mergeCell ref="B6:F6"/>
    <mergeCell ref="B8:F8"/>
    <mergeCell ref="B10:F10"/>
    <mergeCell ref="B12:F12"/>
    <mergeCell ref="B14:F14"/>
    <mergeCell ref="B16:B43"/>
    <mergeCell ref="C16:F16"/>
    <mergeCell ref="C17:F17"/>
    <mergeCell ref="D18:F18"/>
    <mergeCell ref="D19:F19"/>
    <mergeCell ref="D20:F20"/>
    <mergeCell ref="D21:F21"/>
    <mergeCell ref="D22:F22"/>
    <mergeCell ref="D23:F23"/>
    <mergeCell ref="D24:F24"/>
    <mergeCell ref="C25:F25"/>
    <mergeCell ref="D26:F26"/>
    <mergeCell ref="C27:F27"/>
    <mergeCell ref="D28:F28"/>
    <mergeCell ref="C29:F29"/>
    <mergeCell ref="D30:F30"/>
    <mergeCell ref="C31:F31"/>
    <mergeCell ref="D32:F32"/>
    <mergeCell ref="D33:F33"/>
    <mergeCell ref="C34:F34"/>
    <mergeCell ref="D35:F35"/>
    <mergeCell ref="D36:F36"/>
    <mergeCell ref="C37:F37"/>
    <mergeCell ref="D38:F38"/>
    <mergeCell ref="C39:F39"/>
    <mergeCell ref="D40:F40"/>
    <mergeCell ref="D41:F41"/>
    <mergeCell ref="C42:F42"/>
    <mergeCell ref="D43:F43"/>
    <mergeCell ref="B44:B50"/>
    <mergeCell ref="C44:F44"/>
    <mergeCell ref="C45:F45"/>
    <mergeCell ref="D46:F46"/>
    <mergeCell ref="D47:F47"/>
    <mergeCell ref="D48:F48"/>
    <mergeCell ref="D49:F49"/>
    <mergeCell ref="D50:F50"/>
    <mergeCell ref="D51:F51"/>
    <mergeCell ref="B52:B53"/>
    <mergeCell ref="C52:F52"/>
    <mergeCell ref="C53:F53"/>
  </mergeCells>
  <printOptions horizontalCentered="1"/>
  <pageMargins left="0" right="0" top="0.39375" bottom="0.39375" header="0.5118055555555555" footer="0.39375"/>
  <pageSetup fitToHeight="1" fitToWidth="1" horizontalDpi="300" verticalDpi="300" orientation="portrait" paperSize="9"/>
  <headerFooter alignWithMargins="0">
    <oddFooter>&amp;L&amp;"Arial,Grassetto"&amp;8ALTERGON ITALIA Srl&amp;C&amp;"Arial,Grassetto"&amp;8DD AIA nr.794/2015&amp;R&amp;"Arial,Grassetto"&amp;8Report Anno 2017 -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zoomScale="115" zoomScaleNormal="115" workbookViewId="0" topLeftCell="A4">
      <selection activeCell="B5" sqref="B5"/>
    </sheetView>
  </sheetViews>
  <sheetFormatPr defaultColWidth="9.140625" defaultRowHeight="12.75"/>
  <cols>
    <col min="1" max="1" width="2.7109375" style="1" customWidth="1"/>
    <col min="2" max="2" width="10.140625" style="1" customWidth="1"/>
    <col min="3" max="3" width="11.421875" style="1" customWidth="1"/>
    <col min="4" max="4" width="9.140625" style="1" customWidth="1"/>
    <col min="5" max="5" width="11.8515625" style="1" customWidth="1"/>
    <col min="6" max="6" width="10.28125" style="1" customWidth="1"/>
    <col min="7" max="8" width="9.140625" style="1" customWidth="1"/>
    <col min="9" max="9" width="8.7109375" style="1" customWidth="1"/>
    <col min="10" max="10" width="8.28125" style="1" customWidth="1"/>
    <col min="11" max="11" width="2.7109375" style="1" customWidth="1"/>
    <col min="12" max="16384" width="9.140625" style="1" customWidth="1"/>
  </cols>
  <sheetData>
    <row r="1" spans="1:11" ht="88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6" customHeight="1">
      <c r="A2" s="21"/>
      <c r="B2" s="3" t="s">
        <v>0</v>
      </c>
      <c r="C2" s="3"/>
      <c r="D2" s="3"/>
      <c r="E2" s="3"/>
      <c r="F2" s="3"/>
      <c r="G2" s="3"/>
      <c r="H2" s="3"/>
      <c r="I2" s="3"/>
      <c r="J2" s="3"/>
      <c r="K2" s="49"/>
    </row>
    <row r="3" spans="1:11" ht="42" customHeight="1">
      <c r="A3" s="50" t="s">
        <v>44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24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2.75">
      <c r="A5" s="21"/>
      <c r="B5" s="6" t="s">
        <v>45</v>
      </c>
      <c r="C5" s="6"/>
      <c r="D5" s="6"/>
      <c r="E5" s="6"/>
      <c r="F5" s="6"/>
      <c r="G5" s="6"/>
      <c r="H5" s="6"/>
      <c r="I5" s="6"/>
      <c r="J5" s="6"/>
      <c r="K5" s="21"/>
    </row>
    <row r="6" spans="1:11" ht="15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6" ht="12.75">
      <c r="A7" s="21"/>
      <c r="B7" s="8" t="s">
        <v>46</v>
      </c>
      <c r="C7" s="8"/>
      <c r="D7" s="8"/>
      <c r="E7" s="8"/>
      <c r="F7" s="8"/>
      <c r="G7" s="8"/>
      <c r="H7" s="8"/>
      <c r="I7" s="8"/>
      <c r="J7" s="8"/>
      <c r="K7" s="9"/>
      <c r="P7" s="10"/>
    </row>
    <row r="8" spans="1:11" ht="12.75">
      <c r="A8" s="21"/>
      <c r="B8" s="8"/>
      <c r="C8" s="8"/>
      <c r="D8" s="8"/>
      <c r="E8" s="8"/>
      <c r="F8" s="8"/>
      <c r="G8" s="8"/>
      <c r="H8" s="8"/>
      <c r="I8" s="8"/>
      <c r="J8" s="8"/>
      <c r="K8" s="11"/>
    </row>
    <row r="9" spans="1:11" ht="12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ht="12.75">
      <c r="A10" s="21"/>
      <c r="B10" s="51" t="s">
        <v>47</v>
      </c>
      <c r="C10" s="52"/>
      <c r="D10" s="53" t="s">
        <v>48</v>
      </c>
      <c r="E10" s="53"/>
      <c r="F10" s="53"/>
      <c r="G10" s="53"/>
      <c r="H10" s="53"/>
      <c r="I10" s="53"/>
      <c r="J10" s="53"/>
      <c r="K10" s="21"/>
    </row>
    <row r="11" spans="1:11" ht="12.75">
      <c r="A11" s="21"/>
      <c r="B11" s="52"/>
      <c r="C11" s="52"/>
      <c r="D11" s="53"/>
      <c r="E11" s="53"/>
      <c r="F11" s="53"/>
      <c r="G11" s="53"/>
      <c r="H11" s="53"/>
      <c r="I11" s="53"/>
      <c r="J11" s="53"/>
      <c r="K11" s="21"/>
    </row>
    <row r="12" spans="1:11" ht="12.75">
      <c r="A12" s="21"/>
      <c r="B12" s="17"/>
      <c r="C12" s="17" t="s">
        <v>49</v>
      </c>
      <c r="D12" s="17" t="s">
        <v>50</v>
      </c>
      <c r="E12" s="17"/>
      <c r="F12" s="17"/>
      <c r="G12" s="17"/>
      <c r="H12" s="17"/>
      <c r="I12" s="17"/>
      <c r="J12" s="17"/>
      <c r="K12" s="21"/>
    </row>
    <row r="13" spans="1:11" ht="4.5" customHeight="1">
      <c r="A13" s="21"/>
      <c r="B13" s="17"/>
      <c r="C13" s="17"/>
      <c r="D13" s="17"/>
      <c r="E13" s="17"/>
      <c r="F13" s="17"/>
      <c r="G13" s="17"/>
      <c r="H13" s="17"/>
      <c r="I13" s="17"/>
      <c r="J13" s="17"/>
      <c r="K13" s="21"/>
    </row>
    <row r="14" spans="1:11" ht="12.75">
      <c r="A14" s="21"/>
      <c r="B14" s="52"/>
      <c r="C14" s="52" t="s">
        <v>51</v>
      </c>
      <c r="D14" s="54" t="s">
        <v>52</v>
      </c>
      <c r="E14" s="54"/>
      <c r="F14" s="54"/>
      <c r="G14" s="54"/>
      <c r="H14" s="54"/>
      <c r="I14" s="54"/>
      <c r="J14" s="54"/>
      <c r="K14" s="21"/>
    </row>
    <row r="15" spans="1:11" ht="4.5" customHeight="1">
      <c r="A15" s="21"/>
      <c r="B15" s="17"/>
      <c r="C15" s="17"/>
      <c r="D15" s="17"/>
      <c r="E15" s="17"/>
      <c r="F15" s="17"/>
      <c r="G15" s="17"/>
      <c r="H15" s="17"/>
      <c r="I15" s="17"/>
      <c r="J15" s="17"/>
      <c r="K15" s="21"/>
    </row>
    <row r="16" spans="1:11" ht="12.75">
      <c r="A16" s="21"/>
      <c r="B16" s="52"/>
      <c r="C16" s="52" t="s">
        <v>53</v>
      </c>
      <c r="D16" s="54" t="s">
        <v>54</v>
      </c>
      <c r="E16" s="54"/>
      <c r="F16" s="54"/>
      <c r="G16" s="54"/>
      <c r="H16" s="54"/>
      <c r="I16" s="54"/>
      <c r="J16" s="54"/>
      <c r="K16" s="21"/>
    </row>
    <row r="17" spans="1:11" ht="4.5" customHeight="1">
      <c r="A17" s="21"/>
      <c r="B17" s="17"/>
      <c r="C17" s="17"/>
      <c r="D17" s="17"/>
      <c r="E17" s="17"/>
      <c r="F17" s="17"/>
      <c r="G17" s="17"/>
      <c r="H17" s="17"/>
      <c r="I17" s="17"/>
      <c r="J17" s="17"/>
      <c r="K17" s="21"/>
    </row>
    <row r="18" spans="1:11" ht="12.75">
      <c r="A18" s="21"/>
      <c r="B18" s="17"/>
      <c r="C18" s="17" t="s">
        <v>55</v>
      </c>
      <c r="D18" s="54" t="s">
        <v>56</v>
      </c>
      <c r="E18" s="54"/>
      <c r="F18" s="54"/>
      <c r="G18" s="54"/>
      <c r="H18" s="54"/>
      <c r="I18" s="54"/>
      <c r="J18" s="54"/>
      <c r="K18" s="19"/>
    </row>
    <row r="19" spans="1:11" ht="4.5" customHeight="1">
      <c r="A19" s="21"/>
      <c r="B19" s="17"/>
      <c r="C19" s="17"/>
      <c r="D19" s="17"/>
      <c r="E19" s="17"/>
      <c r="F19" s="17"/>
      <c r="G19" s="17"/>
      <c r="H19" s="17"/>
      <c r="I19" s="17"/>
      <c r="J19" s="17"/>
      <c r="K19" s="21"/>
    </row>
    <row r="20" spans="1:11" ht="12.75">
      <c r="A20" s="21"/>
      <c r="B20" s="17"/>
      <c r="C20" s="17" t="s">
        <v>57</v>
      </c>
      <c r="D20" s="54" t="s">
        <v>58</v>
      </c>
      <c r="E20" s="54"/>
      <c r="F20" s="54"/>
      <c r="G20" s="54"/>
      <c r="H20" s="54"/>
      <c r="I20" s="54"/>
      <c r="J20" s="54"/>
      <c r="K20" s="21"/>
    </row>
    <row r="21" spans="1:11" ht="4.5" customHeight="1">
      <c r="A21" s="21"/>
      <c r="B21" s="17"/>
      <c r="C21" s="17"/>
      <c r="D21" s="17"/>
      <c r="E21" s="17"/>
      <c r="F21" s="17"/>
      <c r="G21" s="17"/>
      <c r="H21" s="17"/>
      <c r="I21" s="17"/>
      <c r="J21" s="17"/>
      <c r="K21" s="21"/>
    </row>
    <row r="22" spans="1:11" ht="12.75" customHeight="1">
      <c r="A22" s="21"/>
      <c r="B22" s="17"/>
      <c r="C22" s="17" t="s">
        <v>59</v>
      </c>
      <c r="D22" s="54" t="s">
        <v>60</v>
      </c>
      <c r="E22" s="54"/>
      <c r="F22" s="54"/>
      <c r="G22" s="54"/>
      <c r="H22" s="54"/>
      <c r="I22" s="54"/>
      <c r="J22" s="54"/>
      <c r="K22" s="21"/>
    </row>
    <row r="23" spans="1:11" ht="4.5" customHeight="1">
      <c r="A23" s="21"/>
      <c r="B23" s="17"/>
      <c r="C23" s="17"/>
      <c r="D23" s="17"/>
      <c r="E23" s="17"/>
      <c r="F23" s="17"/>
      <c r="G23" s="17"/>
      <c r="H23" s="17"/>
      <c r="I23" s="17"/>
      <c r="J23" s="17"/>
      <c r="K23" s="21"/>
    </row>
    <row r="24" spans="1:11" ht="12.75" customHeight="1">
      <c r="A24" s="21"/>
      <c r="B24" s="17"/>
      <c r="C24" s="17" t="s">
        <v>61</v>
      </c>
      <c r="D24" s="54" t="s">
        <v>62</v>
      </c>
      <c r="E24" s="54"/>
      <c r="F24" s="54"/>
      <c r="G24" s="54"/>
      <c r="H24" s="54"/>
      <c r="I24" s="54"/>
      <c r="J24" s="54"/>
      <c r="K24" s="21"/>
    </row>
    <row r="25" spans="1:11" ht="4.5" customHeight="1">
      <c r="A25" s="21"/>
      <c r="B25" s="17"/>
      <c r="C25" s="17"/>
      <c r="D25" s="17"/>
      <c r="E25" s="17"/>
      <c r="F25" s="17"/>
      <c r="G25" s="17"/>
      <c r="H25" s="17"/>
      <c r="I25" s="17"/>
      <c r="J25" s="17"/>
      <c r="K25" s="21"/>
    </row>
    <row r="26" spans="1:11" ht="12.75" customHeight="1">
      <c r="A26" s="21"/>
      <c r="B26" s="17"/>
      <c r="C26" s="17" t="s">
        <v>63</v>
      </c>
      <c r="D26" s="55" t="s">
        <v>64</v>
      </c>
      <c r="E26" s="55"/>
      <c r="F26" s="55"/>
      <c r="G26" s="55"/>
      <c r="H26" s="55"/>
      <c r="I26" s="55"/>
      <c r="J26" s="55"/>
      <c r="K26" s="19"/>
    </row>
    <row r="27" spans="1:11" ht="4.5" customHeight="1">
      <c r="A27" s="21"/>
      <c r="B27" s="17"/>
      <c r="C27" s="17"/>
      <c r="D27" s="17"/>
      <c r="E27" s="17"/>
      <c r="F27" s="17"/>
      <c r="G27" s="17"/>
      <c r="H27" s="17"/>
      <c r="I27" s="17"/>
      <c r="J27" s="17"/>
      <c r="K27" s="21"/>
    </row>
    <row r="28" spans="1:11" ht="12.75">
      <c r="A28" s="21"/>
      <c r="B28" s="56"/>
      <c r="C28" s="54" t="s">
        <v>65</v>
      </c>
      <c r="D28" s="54" t="s">
        <v>66</v>
      </c>
      <c r="E28" s="54"/>
      <c r="F28" s="54"/>
      <c r="G28" s="54"/>
      <c r="H28" s="54"/>
      <c r="I28" s="54"/>
      <c r="J28" s="54"/>
      <c r="K28" s="57"/>
    </row>
    <row r="29" spans="1:11" ht="12.75">
      <c r="A29" s="21"/>
      <c r="B29" s="17"/>
      <c r="C29" s="17"/>
      <c r="D29" s="58"/>
      <c r="E29" s="59"/>
      <c r="F29" s="59"/>
      <c r="G29" s="59"/>
      <c r="H29" s="59"/>
      <c r="I29" s="59"/>
      <c r="J29" s="59"/>
      <c r="K29" s="21"/>
    </row>
    <row r="30" spans="1:11" ht="12.75" customHeight="1">
      <c r="A30" s="21"/>
      <c r="B30" s="60" t="s">
        <v>67</v>
      </c>
      <c r="C30" s="17"/>
      <c r="D30" s="58" t="s">
        <v>68</v>
      </c>
      <c r="E30" s="58"/>
      <c r="F30" s="58"/>
      <c r="G30" s="58"/>
      <c r="H30" s="58"/>
      <c r="I30" s="58"/>
      <c r="J30" s="58"/>
      <c r="K30" s="31"/>
    </row>
    <row r="31" spans="1:11" ht="12.75">
      <c r="A31" s="21"/>
      <c r="B31" s="17"/>
      <c r="C31" s="17"/>
      <c r="D31" s="58"/>
      <c r="E31" s="58"/>
      <c r="F31" s="58"/>
      <c r="G31" s="58"/>
      <c r="H31" s="58"/>
      <c r="I31" s="58"/>
      <c r="J31" s="58"/>
      <c r="K31" s="31"/>
    </row>
    <row r="32" spans="1:11" ht="12.75" customHeight="1">
      <c r="A32" s="21"/>
      <c r="B32" s="17"/>
      <c r="C32" s="17" t="s">
        <v>69</v>
      </c>
      <c r="D32" s="61" t="s">
        <v>70</v>
      </c>
      <c r="E32" s="61"/>
      <c r="F32" s="61"/>
      <c r="G32" s="61"/>
      <c r="H32" s="61"/>
      <c r="I32" s="61"/>
      <c r="J32" s="61"/>
      <c r="K32" s="31"/>
    </row>
    <row r="33" spans="1:11" ht="12.75">
      <c r="A33" s="21"/>
      <c r="B33" s="56"/>
      <c r="C33" s="54"/>
      <c r="D33" s="54"/>
      <c r="E33" s="54"/>
      <c r="F33" s="54"/>
      <c r="G33" s="54"/>
      <c r="H33" s="54"/>
      <c r="I33" s="54"/>
      <c r="J33" s="54"/>
      <c r="K33" s="57"/>
    </row>
    <row r="34" spans="1:11" ht="12.75" customHeight="1">
      <c r="A34" s="21"/>
      <c r="B34" s="60" t="s">
        <v>71</v>
      </c>
      <c r="C34" s="17"/>
      <c r="D34" s="58" t="s">
        <v>72</v>
      </c>
      <c r="E34" s="58"/>
      <c r="F34" s="58"/>
      <c r="G34" s="58"/>
      <c r="H34" s="58"/>
      <c r="I34" s="58"/>
      <c r="J34" s="58"/>
      <c r="K34" s="21"/>
    </row>
    <row r="35" spans="1:11" ht="12.75">
      <c r="A35" s="21"/>
      <c r="B35" s="17"/>
      <c r="C35" s="17"/>
      <c r="D35" s="58"/>
      <c r="E35" s="58"/>
      <c r="F35" s="58"/>
      <c r="G35" s="58"/>
      <c r="H35" s="58"/>
      <c r="I35" s="58"/>
      <c r="J35" s="58"/>
      <c r="K35" s="21"/>
    </row>
    <row r="36" spans="1:11" ht="12.75" customHeight="1">
      <c r="A36" s="21"/>
      <c r="B36" s="17"/>
      <c r="C36" s="17" t="s">
        <v>73</v>
      </c>
      <c r="D36" s="61" t="s">
        <v>74</v>
      </c>
      <c r="E36" s="61"/>
      <c r="F36" s="61"/>
      <c r="G36" s="61"/>
      <c r="H36" s="61"/>
      <c r="I36" s="61"/>
      <c r="J36" s="61"/>
      <c r="K36" s="21"/>
    </row>
    <row r="37" spans="1:11" ht="12.75">
      <c r="A37" s="21"/>
      <c r="B37" s="62"/>
      <c r="C37" s="62"/>
      <c r="D37" s="30"/>
      <c r="E37" s="28"/>
      <c r="F37" s="28"/>
      <c r="G37" s="28"/>
      <c r="H37" s="28"/>
      <c r="I37" s="28"/>
      <c r="J37" s="28"/>
      <c r="K37" s="21"/>
    </row>
    <row r="38" spans="1:11" ht="12.75" customHeight="1">
      <c r="A38" s="21"/>
      <c r="B38" s="60" t="s">
        <v>75</v>
      </c>
      <c r="C38" s="17"/>
      <c r="D38" s="58" t="s">
        <v>76</v>
      </c>
      <c r="E38" s="58"/>
      <c r="F38" s="58"/>
      <c r="G38" s="58"/>
      <c r="H38" s="58"/>
      <c r="I38" s="58"/>
      <c r="J38" s="58"/>
      <c r="K38" s="57"/>
    </row>
    <row r="39" spans="1:11" ht="12.75">
      <c r="A39" s="21"/>
      <c r="B39" s="17"/>
      <c r="C39" s="17"/>
      <c r="D39" s="58"/>
      <c r="E39" s="58"/>
      <c r="F39" s="58"/>
      <c r="G39" s="58"/>
      <c r="H39" s="58"/>
      <c r="I39" s="58"/>
      <c r="J39" s="58"/>
      <c r="K39" s="39"/>
    </row>
    <row r="40" spans="1:11" ht="12.75" customHeight="1">
      <c r="A40" s="21"/>
      <c r="B40" s="17"/>
      <c r="C40" s="17"/>
      <c r="D40" s="61"/>
      <c r="E40" s="61"/>
      <c r="F40" s="61"/>
      <c r="G40" s="61"/>
      <c r="H40" s="61"/>
      <c r="I40" s="61"/>
      <c r="J40" s="61"/>
      <c r="K40" s="57"/>
    </row>
    <row r="41" spans="1:11" ht="12.75">
      <c r="A41" s="21"/>
      <c r="B41" s="62"/>
      <c r="C41" s="62"/>
      <c r="D41" s="62"/>
      <c r="E41" s="30"/>
      <c r="F41" s="19"/>
      <c r="G41" s="19"/>
      <c r="H41" s="30"/>
      <c r="I41" s="39"/>
      <c r="J41" s="39"/>
      <c r="K41" s="39"/>
    </row>
    <row r="42" spans="1:11" ht="12.75">
      <c r="A42" s="21"/>
      <c r="B42" s="57"/>
      <c r="C42" s="19"/>
      <c r="D42" s="19"/>
      <c r="E42" s="19"/>
      <c r="F42" s="19"/>
      <c r="G42" s="19"/>
      <c r="H42" s="19"/>
      <c r="I42" s="19"/>
      <c r="J42" s="19"/>
      <c r="K42" s="57"/>
    </row>
    <row r="43" spans="1:11" ht="12.75">
      <c r="A43" s="21"/>
      <c r="B43" s="62"/>
      <c r="C43" s="62"/>
      <c r="D43" s="62"/>
      <c r="E43" s="30"/>
      <c r="F43" s="35"/>
      <c r="G43" s="35"/>
      <c r="H43" s="35"/>
      <c r="I43" s="35"/>
      <c r="J43" s="35"/>
      <c r="K43" s="41"/>
    </row>
    <row r="44" spans="1:11" ht="6" customHeight="1">
      <c r="A44" s="21"/>
      <c r="B44" s="62"/>
      <c r="C44" s="62"/>
      <c r="D44" s="62"/>
      <c r="E44" s="30"/>
      <c r="F44" s="34"/>
      <c r="G44" s="34"/>
      <c r="H44" s="34"/>
      <c r="I44" s="34"/>
      <c r="J44" s="34"/>
      <c r="K44" s="41"/>
    </row>
    <row r="45" spans="1:11" ht="12.75">
      <c r="A45" s="21"/>
      <c r="B45" s="62"/>
      <c r="C45" s="62"/>
      <c r="D45" s="62"/>
      <c r="E45" s="30"/>
      <c r="F45" s="35"/>
      <c r="G45" s="35"/>
      <c r="H45" s="35"/>
      <c r="I45" s="35"/>
      <c r="J45" s="35"/>
      <c r="K45" s="42"/>
    </row>
    <row r="46" spans="1:11" ht="12.75">
      <c r="A46" s="21"/>
      <c r="B46" s="62"/>
      <c r="C46" s="62"/>
      <c r="D46" s="62"/>
      <c r="E46" s="30"/>
      <c r="F46" s="21"/>
      <c r="G46" s="21"/>
      <c r="H46" s="21"/>
      <c r="I46" s="21"/>
      <c r="J46" s="63"/>
      <c r="K46" s="42"/>
    </row>
    <row r="47" spans="1:11" ht="12.75">
      <c r="A47" s="21"/>
      <c r="B47" s="57"/>
      <c r="C47" s="19"/>
      <c r="D47" s="19"/>
      <c r="E47" s="19"/>
      <c r="F47" s="19"/>
      <c r="G47" s="19"/>
      <c r="H47" s="19"/>
      <c r="I47" s="19"/>
      <c r="J47" s="19"/>
      <c r="K47" s="57"/>
    </row>
    <row r="48" spans="1:11" ht="12.75" customHeight="1">
      <c r="A48" s="21"/>
      <c r="B48" s="64"/>
      <c r="C48" s="64"/>
      <c r="D48" s="39"/>
      <c r="E48" s="39"/>
      <c r="F48" s="39"/>
      <c r="G48" s="39"/>
      <c r="H48" s="39"/>
      <c r="I48" s="39"/>
      <c r="J48" s="39"/>
      <c r="K48" s="39"/>
    </row>
    <row r="49" spans="1:11" ht="12.75">
      <c r="A49" s="21"/>
      <c r="B49" s="62"/>
      <c r="C49" s="62"/>
      <c r="D49" s="62"/>
      <c r="E49" s="21"/>
      <c r="F49" s="21"/>
      <c r="G49" s="21"/>
      <c r="H49" s="21"/>
      <c r="I49" s="21"/>
      <c r="J49" s="39"/>
      <c r="K49" s="39"/>
    </row>
    <row r="50" spans="1:11" ht="12.75" customHeight="1">
      <c r="A50" s="21"/>
      <c r="B50" s="57"/>
      <c r="C50" s="19"/>
      <c r="D50" s="19"/>
      <c r="E50" s="30"/>
      <c r="F50" s="19"/>
      <c r="G50" s="19"/>
      <c r="H50" s="30"/>
      <c r="I50" s="39"/>
      <c r="J50" s="39"/>
      <c r="K50" s="57"/>
    </row>
    <row r="51" spans="1:11" ht="12.75">
      <c r="A51" s="21"/>
      <c r="B51" s="62"/>
      <c r="C51" s="62"/>
      <c r="D51" s="62"/>
      <c r="E51" s="65"/>
      <c r="F51" s="19"/>
      <c r="G51" s="19"/>
      <c r="H51" s="19"/>
      <c r="I51" s="19"/>
      <c r="J51" s="66"/>
      <c r="K51" s="41"/>
    </row>
    <row r="52" spans="1:11" ht="12.75">
      <c r="A52" s="21"/>
      <c r="B52" s="57"/>
      <c r="C52" s="19"/>
      <c r="D52" s="19"/>
      <c r="E52" s="30"/>
      <c r="F52" s="35"/>
      <c r="G52" s="35"/>
      <c r="H52" s="35"/>
      <c r="I52" s="35"/>
      <c r="J52" s="35"/>
      <c r="K52" s="57"/>
    </row>
    <row r="53" spans="1:11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</sheetData>
  <sheetProtection selectLockedCells="1" selectUnlockedCells="1"/>
  <mergeCells count="22">
    <mergeCell ref="A1:K1"/>
    <mergeCell ref="B2:J2"/>
    <mergeCell ref="A3:K4"/>
    <mergeCell ref="B5:J5"/>
    <mergeCell ref="A6:K6"/>
    <mergeCell ref="B7:J8"/>
    <mergeCell ref="D10:J10"/>
    <mergeCell ref="D12:J12"/>
    <mergeCell ref="D14:J14"/>
    <mergeCell ref="D16:J16"/>
    <mergeCell ref="D18:J18"/>
    <mergeCell ref="D20:J20"/>
    <mergeCell ref="D22:J22"/>
    <mergeCell ref="D24:J24"/>
    <mergeCell ref="D26:J26"/>
    <mergeCell ref="D28:J28"/>
    <mergeCell ref="D30:J30"/>
    <mergeCell ref="D32:J32"/>
    <mergeCell ref="D34:J34"/>
    <mergeCell ref="D36:J36"/>
    <mergeCell ref="D38:J38"/>
    <mergeCell ref="D40:J40"/>
  </mergeCells>
  <printOptions/>
  <pageMargins left="0.5902777777777778" right="0.39375" top="0.39375" bottom="0.39375" header="0.5118055555555555" footer="0.39375"/>
  <pageSetup fitToHeight="1" fitToWidth="1" horizontalDpi="300" verticalDpi="300" orientation="portrait" paperSize="9"/>
  <headerFooter alignWithMargins="0">
    <oddFooter>&amp;L&amp;"Arial,Grassetto"&amp;8ALTERGON ITALIA Srl&amp;C&amp;"Arial,Grassetto"&amp;8DD AIA nr.794/2015&amp;R&amp;"Arial,Grassetto"&amp;8Report Anno 2017 - 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9"/>
  <sheetViews>
    <sheetView zoomScale="85" zoomScaleNormal="85" zoomScaleSheetLayoutView="70" workbookViewId="0" topLeftCell="A1">
      <pane xSplit="1" ySplit="1" topLeftCell="B64" activePane="bottomRight" state="frozen"/>
      <selection pane="topLeft" activeCell="A1" sqref="A1"/>
      <selection pane="topRight" activeCell="B1" sqref="B1"/>
      <selection pane="bottomLeft" activeCell="A64" sqref="A64"/>
      <selection pane="bottomRight" activeCell="A95" sqref="A95"/>
    </sheetView>
  </sheetViews>
  <sheetFormatPr defaultColWidth="9.140625" defaultRowHeight="19.5" customHeight="1"/>
  <cols>
    <col min="1" max="1" width="36.57421875" style="67" customWidth="1"/>
    <col min="2" max="13" width="18.421875" style="67" customWidth="1"/>
    <col min="14" max="14" width="17.28125" style="67" customWidth="1"/>
    <col min="15" max="15" width="9.421875" style="67" customWidth="1"/>
    <col min="16" max="16" width="11.140625" style="67" customWidth="1"/>
    <col min="17" max="17" width="9.8515625" style="67" customWidth="1"/>
    <col min="18" max="18" width="37.421875" style="67" customWidth="1"/>
    <col min="19" max="19" width="34.28125" style="67" customWidth="1"/>
    <col min="20" max="20" width="36.00390625" style="67" customWidth="1"/>
    <col min="21" max="16384" width="9.140625" style="67" customWidth="1"/>
  </cols>
  <sheetData>
    <row r="1" spans="1:18" s="69" customFormat="1" ht="19.5" customHeight="1">
      <c r="A1" s="68" t="s">
        <v>77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2"/>
      <c r="R1" s="62"/>
    </row>
    <row r="2" spans="1:18" ht="12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8" s="69" customFormat="1" ht="19.5" customHeight="1">
      <c r="A3" s="70" t="s">
        <v>78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68"/>
      <c r="Q3" s="62"/>
      <c r="R3" s="62"/>
    </row>
    <row r="4" spans="1:18" s="69" customFormat="1" ht="19.5" customHeight="1">
      <c r="A4" s="71" t="s">
        <v>79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68"/>
      <c r="Q4" s="62"/>
      <c r="R4" s="62"/>
    </row>
    <row r="5" spans="1:18" ht="19.5" customHeight="1">
      <c r="A5" s="72" t="s">
        <v>80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62"/>
      <c r="Q5" s="62"/>
      <c r="R5" s="62"/>
    </row>
    <row r="6" spans="1:15" ht="19.5" customHeight="1">
      <c r="A6" s="73" t="s">
        <v>81</v>
      </c>
      <c r="B6" s="74" t="s">
        <v>82</v>
      </c>
      <c r="C6" s="74" t="s">
        <v>83</v>
      </c>
      <c r="D6" s="74" t="s">
        <v>84</v>
      </c>
      <c r="E6" s="74" t="s">
        <v>85</v>
      </c>
      <c r="F6" s="74" t="s">
        <v>86</v>
      </c>
      <c r="G6" s="74" t="s">
        <v>87</v>
      </c>
      <c r="H6" s="74" t="s">
        <v>88</v>
      </c>
      <c r="I6" s="74" t="s">
        <v>89</v>
      </c>
      <c r="J6" s="74" t="s">
        <v>90</v>
      </c>
      <c r="K6" s="74" t="s">
        <v>91</v>
      </c>
      <c r="L6" s="74" t="s">
        <v>92</v>
      </c>
      <c r="M6" s="74" t="s">
        <v>93</v>
      </c>
      <c r="N6" s="75" t="s">
        <v>94</v>
      </c>
      <c r="O6" s="75" t="s">
        <v>95</v>
      </c>
    </row>
    <row r="7" spans="1:15" ht="19.5" customHeight="1">
      <c r="A7" s="76" t="s">
        <v>96</v>
      </c>
      <c r="B7" s="77">
        <v>17103.46</v>
      </c>
      <c r="C7" s="77">
        <v>34386.32</v>
      </c>
      <c r="D7" s="78">
        <v>34541.81</v>
      </c>
      <c r="E7" s="77">
        <v>34398.28</v>
      </c>
      <c r="F7" s="77">
        <v>35117.76</v>
      </c>
      <c r="G7" s="78">
        <v>48843.37</v>
      </c>
      <c r="H7" s="77">
        <v>17246.98</v>
      </c>
      <c r="I7" s="77">
        <v>0</v>
      </c>
      <c r="J7" s="78">
        <v>51314.61</v>
      </c>
      <c r="K7" s="77">
        <v>34829.1</v>
      </c>
      <c r="L7" s="77">
        <v>34565.73</v>
      </c>
      <c r="M7" s="78">
        <v>17406.22</v>
      </c>
      <c r="N7" s="79">
        <f>SUM(B7:M7)</f>
        <v>359753.63999999996</v>
      </c>
      <c r="O7" s="80" t="s">
        <v>97</v>
      </c>
    </row>
    <row r="8" spans="1:15" ht="19.5" customHeight="1">
      <c r="A8" s="76" t="s">
        <v>98</v>
      </c>
      <c r="B8" s="77">
        <v>0</v>
      </c>
      <c r="C8" s="77">
        <v>2070</v>
      </c>
      <c r="D8" s="77">
        <v>2080</v>
      </c>
      <c r="E8" s="77">
        <v>0</v>
      </c>
      <c r="F8" s="77">
        <v>0</v>
      </c>
      <c r="G8" s="77">
        <v>0</v>
      </c>
      <c r="H8" s="77">
        <v>2080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9">
        <f aca="true" t="shared" si="0" ref="N8:N20">SUM(B8:M8)</f>
        <v>6230</v>
      </c>
      <c r="O8" s="80" t="s">
        <v>99</v>
      </c>
    </row>
    <row r="9" spans="1:15" ht="19.5" customHeight="1">
      <c r="A9" s="76" t="s">
        <v>100</v>
      </c>
      <c r="B9" s="77">
        <v>544.8</v>
      </c>
      <c r="C9" s="77">
        <v>544.8</v>
      </c>
      <c r="D9" s="77">
        <v>0</v>
      </c>
      <c r="E9" s="77">
        <v>522.1</v>
      </c>
      <c r="F9" s="77">
        <v>476.7</v>
      </c>
      <c r="G9" s="77">
        <v>0</v>
      </c>
      <c r="H9" s="77">
        <v>0</v>
      </c>
      <c r="I9" s="77">
        <v>0</v>
      </c>
      <c r="J9" s="77">
        <v>544.8</v>
      </c>
      <c r="K9" s="77">
        <v>545</v>
      </c>
      <c r="L9" s="77">
        <v>0</v>
      </c>
      <c r="M9" s="77">
        <v>544.8</v>
      </c>
      <c r="N9" s="79">
        <f t="shared" si="0"/>
        <v>3723</v>
      </c>
      <c r="O9" s="80" t="s">
        <v>99</v>
      </c>
    </row>
    <row r="10" spans="1:15" ht="19.5" customHeight="1">
      <c r="A10" s="76" t="s">
        <v>101</v>
      </c>
      <c r="B10" s="77">
        <v>2000</v>
      </c>
      <c r="C10" s="77">
        <v>0</v>
      </c>
      <c r="D10" s="77">
        <v>2000</v>
      </c>
      <c r="E10" s="77">
        <v>0</v>
      </c>
      <c r="F10" s="77">
        <v>0</v>
      </c>
      <c r="G10" s="77">
        <v>0</v>
      </c>
      <c r="H10" s="77">
        <v>2000</v>
      </c>
      <c r="I10" s="77">
        <v>0</v>
      </c>
      <c r="J10" s="77">
        <v>0</v>
      </c>
      <c r="K10" s="77">
        <v>0</v>
      </c>
      <c r="L10" s="77">
        <v>2000</v>
      </c>
      <c r="M10" s="77">
        <v>0</v>
      </c>
      <c r="N10" s="79">
        <f t="shared" si="0"/>
        <v>8000</v>
      </c>
      <c r="O10" s="80" t="s">
        <v>99</v>
      </c>
    </row>
    <row r="11" spans="1:15" ht="19.5" customHeight="1">
      <c r="A11" s="76" t="s">
        <v>102</v>
      </c>
      <c r="B11" s="77">
        <v>0</v>
      </c>
      <c r="C11" s="77">
        <v>0</v>
      </c>
      <c r="D11" s="77">
        <v>0</v>
      </c>
      <c r="E11" s="77">
        <v>0</v>
      </c>
      <c r="F11" s="77">
        <v>315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9">
        <f t="shared" si="0"/>
        <v>315</v>
      </c>
      <c r="O11" s="80" t="s">
        <v>99</v>
      </c>
    </row>
    <row r="12" spans="1:15" ht="19.5" customHeight="1">
      <c r="A12" s="76" t="s">
        <v>103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3150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9">
        <f t="shared" si="0"/>
        <v>3150</v>
      </c>
      <c r="O12" s="80" t="s">
        <v>99</v>
      </c>
    </row>
    <row r="13" spans="1:15" ht="19.5" customHeight="1">
      <c r="A13" s="76" t="s">
        <v>104</v>
      </c>
      <c r="B13" s="77">
        <v>0</v>
      </c>
      <c r="C13" s="77">
        <v>300</v>
      </c>
      <c r="D13" s="77">
        <v>0</v>
      </c>
      <c r="E13" s="77">
        <v>0</v>
      </c>
      <c r="F13" s="77">
        <v>600</v>
      </c>
      <c r="G13" s="77">
        <v>0</v>
      </c>
      <c r="H13" s="77">
        <v>500</v>
      </c>
      <c r="I13" s="77">
        <v>0</v>
      </c>
      <c r="J13" s="77">
        <v>0</v>
      </c>
      <c r="K13" s="77">
        <v>0</v>
      </c>
      <c r="L13" s="77">
        <v>200</v>
      </c>
      <c r="M13" s="77">
        <v>0</v>
      </c>
      <c r="N13" s="79">
        <f>SUM(B13:M13)</f>
        <v>1600</v>
      </c>
      <c r="O13" s="80" t="s">
        <v>99</v>
      </c>
    </row>
    <row r="14" spans="1:15" ht="19.5" customHeight="1">
      <c r="A14" s="76" t="s">
        <v>105</v>
      </c>
      <c r="B14" s="77">
        <v>0</v>
      </c>
      <c r="C14" s="77">
        <v>0</v>
      </c>
      <c r="D14" s="77">
        <v>1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9">
        <f t="shared" si="0"/>
        <v>1</v>
      </c>
      <c r="O14" s="80" t="s">
        <v>99</v>
      </c>
    </row>
    <row r="15" spans="1:19" ht="19.5" customHeight="1">
      <c r="A15" s="76" t="s">
        <v>106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1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9">
        <f t="shared" si="0"/>
        <v>1</v>
      </c>
      <c r="O15" s="80" t="s">
        <v>99</v>
      </c>
      <c r="S15" s="67" t="s">
        <v>107</v>
      </c>
    </row>
    <row r="16" spans="1:15" ht="19.5" customHeight="1">
      <c r="A16" s="76" t="s">
        <v>108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9">
        <f t="shared" si="0"/>
        <v>0</v>
      </c>
      <c r="O16" s="80" t="s">
        <v>99</v>
      </c>
    </row>
    <row r="17" spans="1:15" ht="19.5" customHeight="1">
      <c r="A17" s="76" t="s">
        <v>109</v>
      </c>
      <c r="B17" s="77">
        <v>0</v>
      </c>
      <c r="C17" s="77">
        <v>0</v>
      </c>
      <c r="D17" s="77">
        <v>0</v>
      </c>
      <c r="E17" s="77">
        <v>0</v>
      </c>
      <c r="F17" s="77">
        <v>200</v>
      </c>
      <c r="G17" s="77">
        <v>10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9">
        <f t="shared" si="0"/>
        <v>210</v>
      </c>
      <c r="O17" s="80" t="s">
        <v>99</v>
      </c>
    </row>
    <row r="18" spans="1:15" ht="19.5" customHeight="1">
      <c r="A18" s="76" t="s">
        <v>110</v>
      </c>
      <c r="B18" s="77">
        <v>0</v>
      </c>
      <c r="C18" s="77">
        <v>0</v>
      </c>
      <c r="D18" s="77">
        <v>0</v>
      </c>
      <c r="E18" s="77">
        <v>1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9">
        <f t="shared" si="0"/>
        <v>1</v>
      </c>
      <c r="O18" s="80" t="s">
        <v>99</v>
      </c>
    </row>
    <row r="19" spans="1:15" ht="19.5" customHeight="1">
      <c r="A19" s="76" t="s">
        <v>111</v>
      </c>
      <c r="B19" s="77">
        <v>0</v>
      </c>
      <c r="C19" s="77">
        <v>25220</v>
      </c>
      <c r="D19" s="77">
        <v>4896</v>
      </c>
      <c r="E19" s="77">
        <v>25140</v>
      </c>
      <c r="F19" s="77">
        <v>25160</v>
      </c>
      <c r="G19" s="77">
        <v>25000</v>
      </c>
      <c r="H19" s="77">
        <v>25280</v>
      </c>
      <c r="I19" s="77">
        <v>0</v>
      </c>
      <c r="J19" s="77">
        <v>25100</v>
      </c>
      <c r="K19" s="77">
        <v>25180</v>
      </c>
      <c r="L19" s="77">
        <v>25160</v>
      </c>
      <c r="M19" s="77">
        <v>25180</v>
      </c>
      <c r="N19" s="79">
        <f t="shared" si="0"/>
        <v>231316</v>
      </c>
      <c r="O19" s="80" t="s">
        <v>99</v>
      </c>
    </row>
    <row r="20" spans="1:15" ht="19.5" customHeight="1">
      <c r="A20" s="76" t="s">
        <v>112</v>
      </c>
      <c r="B20" s="77">
        <v>3000</v>
      </c>
      <c r="C20" s="77">
        <v>0</v>
      </c>
      <c r="D20" s="77">
        <v>0</v>
      </c>
      <c r="E20" s="77">
        <v>2980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3000</v>
      </c>
      <c r="M20" s="77">
        <v>0</v>
      </c>
      <c r="N20" s="79">
        <f t="shared" si="0"/>
        <v>8980</v>
      </c>
      <c r="O20" s="80" t="s">
        <v>99</v>
      </c>
    </row>
    <row r="21" spans="1:15" ht="19.5" customHeight="1">
      <c r="A21" s="76" t="s">
        <v>113</v>
      </c>
      <c r="B21" s="77">
        <v>0</v>
      </c>
      <c r="C21" s="77">
        <v>50</v>
      </c>
      <c r="D21" s="77">
        <v>0</v>
      </c>
      <c r="E21" s="77">
        <v>0</v>
      </c>
      <c r="F21" s="77">
        <v>0</v>
      </c>
      <c r="G21" s="77">
        <v>0</v>
      </c>
      <c r="H21" s="77">
        <v>50</v>
      </c>
      <c r="I21" s="77">
        <v>0</v>
      </c>
      <c r="J21" s="77">
        <v>0</v>
      </c>
      <c r="K21" s="77">
        <v>50</v>
      </c>
      <c r="L21" s="77">
        <v>0</v>
      </c>
      <c r="M21" s="77">
        <v>0</v>
      </c>
      <c r="N21" s="79">
        <f>SUM(B21:M21)</f>
        <v>150</v>
      </c>
      <c r="O21" s="80" t="s">
        <v>99</v>
      </c>
    </row>
    <row r="22" spans="1:15" ht="19.5" customHeight="1">
      <c r="A22" s="76" t="s">
        <v>114</v>
      </c>
      <c r="B22" s="77">
        <v>0</v>
      </c>
      <c r="C22" s="77">
        <v>0</v>
      </c>
      <c r="D22" s="77">
        <v>3980</v>
      </c>
      <c r="E22" s="77">
        <v>0</v>
      </c>
      <c r="F22" s="77">
        <v>3980</v>
      </c>
      <c r="G22" s="77">
        <v>3940</v>
      </c>
      <c r="H22" s="77">
        <v>0</v>
      </c>
      <c r="I22" s="77">
        <v>0</v>
      </c>
      <c r="J22" s="77">
        <v>0</v>
      </c>
      <c r="K22" s="77">
        <v>0</v>
      </c>
      <c r="L22" s="77">
        <v>4000</v>
      </c>
      <c r="M22" s="77">
        <v>4000</v>
      </c>
      <c r="N22" s="79">
        <f aca="true" t="shared" si="1" ref="N22:N35">SUM(B22:M22)</f>
        <v>19900</v>
      </c>
      <c r="O22" s="80" t="s">
        <v>99</v>
      </c>
    </row>
    <row r="23" spans="1:15" ht="19.5" customHeight="1">
      <c r="A23" s="76" t="s">
        <v>115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575</v>
      </c>
      <c r="H23" s="77">
        <v>0</v>
      </c>
      <c r="I23" s="77">
        <v>0</v>
      </c>
      <c r="J23" s="77">
        <v>0</v>
      </c>
      <c r="K23" s="77">
        <v>0</v>
      </c>
      <c r="L23" s="77">
        <v>1000</v>
      </c>
      <c r="M23" s="77">
        <v>0</v>
      </c>
      <c r="N23" s="79">
        <f t="shared" si="1"/>
        <v>1575</v>
      </c>
      <c r="O23" s="80" t="s">
        <v>99</v>
      </c>
    </row>
    <row r="24" spans="1:15" ht="19.5" customHeight="1">
      <c r="A24" s="76" t="s">
        <v>116</v>
      </c>
      <c r="B24" s="77">
        <v>0</v>
      </c>
      <c r="C24" s="77">
        <v>7000</v>
      </c>
      <c r="D24" s="77">
        <v>7000</v>
      </c>
      <c r="E24" s="77">
        <v>0</v>
      </c>
      <c r="F24" s="77">
        <v>7000</v>
      </c>
      <c r="G24" s="77">
        <v>7000</v>
      </c>
      <c r="H24" s="77">
        <v>0</v>
      </c>
      <c r="I24" s="77">
        <v>7000</v>
      </c>
      <c r="J24" s="77">
        <v>7000</v>
      </c>
      <c r="K24" s="77">
        <v>7000</v>
      </c>
      <c r="L24" s="77">
        <v>7000</v>
      </c>
      <c r="M24" s="78">
        <v>7000</v>
      </c>
      <c r="N24" s="79">
        <f>SUM(B24:M24)</f>
        <v>63000</v>
      </c>
      <c r="O24" s="80" t="s">
        <v>99</v>
      </c>
    </row>
    <row r="25" spans="1:15" ht="19.5" customHeight="1">
      <c r="A25" s="76" t="s">
        <v>117</v>
      </c>
      <c r="B25" s="77">
        <v>0</v>
      </c>
      <c r="C25" s="77">
        <v>1500</v>
      </c>
      <c r="D25" s="77">
        <v>750</v>
      </c>
      <c r="E25" s="77">
        <v>1257</v>
      </c>
      <c r="F25" s="77">
        <v>0</v>
      </c>
      <c r="G25" s="77">
        <v>0</v>
      </c>
      <c r="H25" s="77">
        <v>0</v>
      </c>
      <c r="I25" s="77">
        <v>2010</v>
      </c>
      <c r="J25" s="77">
        <v>1256</v>
      </c>
      <c r="K25" s="77">
        <v>0</v>
      </c>
      <c r="L25" s="77">
        <v>0</v>
      </c>
      <c r="M25" s="78">
        <v>0</v>
      </c>
      <c r="N25" s="79">
        <f>SUM(B25:M25)</f>
        <v>6773</v>
      </c>
      <c r="O25" s="80" t="s">
        <v>99</v>
      </c>
    </row>
    <row r="26" spans="1:15" ht="19.5" customHeight="1">
      <c r="A26" s="76" t="s">
        <v>118</v>
      </c>
      <c r="B26" s="77">
        <v>0</v>
      </c>
      <c r="C26" s="77">
        <v>75</v>
      </c>
      <c r="D26" s="77">
        <v>4000</v>
      </c>
      <c r="E26" s="77">
        <v>0</v>
      </c>
      <c r="F26" s="77">
        <v>0</v>
      </c>
      <c r="G26" s="77">
        <v>4000</v>
      </c>
      <c r="H26" s="77">
        <v>0</v>
      </c>
      <c r="I26" s="77">
        <v>0</v>
      </c>
      <c r="J26" s="77">
        <v>4000</v>
      </c>
      <c r="K26" s="77">
        <v>4000</v>
      </c>
      <c r="L26" s="77">
        <v>0</v>
      </c>
      <c r="M26" s="77">
        <v>0</v>
      </c>
      <c r="N26" s="79">
        <f t="shared" si="1"/>
        <v>16075</v>
      </c>
      <c r="O26" s="80" t="s">
        <v>99</v>
      </c>
    </row>
    <row r="27" spans="1:15" ht="19.5" customHeight="1">
      <c r="A27" s="76" t="s">
        <v>119</v>
      </c>
      <c r="B27" s="77">
        <v>4000</v>
      </c>
      <c r="C27" s="77">
        <v>0</v>
      </c>
      <c r="D27" s="77">
        <v>4000</v>
      </c>
      <c r="E27" s="77">
        <v>0</v>
      </c>
      <c r="F27" s="77">
        <v>4000</v>
      </c>
      <c r="G27" s="77">
        <v>0</v>
      </c>
      <c r="H27" s="77">
        <v>0</v>
      </c>
      <c r="I27" s="77">
        <v>0</v>
      </c>
      <c r="J27" s="77">
        <v>4000</v>
      </c>
      <c r="K27" s="77">
        <v>0</v>
      </c>
      <c r="L27" s="77">
        <v>3980</v>
      </c>
      <c r="M27" s="77">
        <v>0</v>
      </c>
      <c r="N27" s="79">
        <f t="shared" si="1"/>
        <v>19980</v>
      </c>
      <c r="O27" s="80" t="s">
        <v>99</v>
      </c>
    </row>
    <row r="28" spans="1:15" ht="19.5" customHeight="1">
      <c r="A28" s="76" t="s">
        <v>120</v>
      </c>
      <c r="B28" s="77">
        <v>4000</v>
      </c>
      <c r="C28" s="77">
        <v>0</v>
      </c>
      <c r="D28" s="77">
        <v>1975</v>
      </c>
      <c r="E28" s="77">
        <v>0</v>
      </c>
      <c r="F28" s="77">
        <v>2000</v>
      </c>
      <c r="G28" s="77">
        <v>25</v>
      </c>
      <c r="H28" s="77">
        <v>1925</v>
      </c>
      <c r="I28" s="77">
        <v>0</v>
      </c>
      <c r="J28" s="77">
        <v>2000</v>
      </c>
      <c r="K28" s="77">
        <v>0</v>
      </c>
      <c r="L28" s="77">
        <v>2000</v>
      </c>
      <c r="M28" s="77">
        <v>0</v>
      </c>
      <c r="N28" s="79">
        <f t="shared" si="1"/>
        <v>13925</v>
      </c>
      <c r="O28" s="80" t="s">
        <v>99</v>
      </c>
    </row>
    <row r="29" spans="1:15" ht="19.5" customHeight="1">
      <c r="A29" s="76" t="s">
        <v>121</v>
      </c>
      <c r="B29" s="77">
        <v>0</v>
      </c>
      <c r="C29" s="77">
        <v>0</v>
      </c>
      <c r="D29" s="77">
        <v>0</v>
      </c>
      <c r="E29" s="77">
        <v>0</v>
      </c>
      <c r="F29" s="77">
        <v>1000</v>
      </c>
      <c r="G29" s="77">
        <v>0</v>
      </c>
      <c r="H29" s="77">
        <v>0</v>
      </c>
      <c r="I29" s="77">
        <v>0</v>
      </c>
      <c r="J29" s="77">
        <v>2000</v>
      </c>
      <c r="K29" s="77">
        <v>0</v>
      </c>
      <c r="L29" s="77">
        <v>0</v>
      </c>
      <c r="M29" s="77">
        <v>0</v>
      </c>
      <c r="N29" s="79">
        <f t="shared" si="1"/>
        <v>3000</v>
      </c>
      <c r="O29" s="80" t="s">
        <v>99</v>
      </c>
    </row>
    <row r="30" spans="1:15" ht="19.5" customHeight="1">
      <c r="A30" s="76" t="s">
        <v>122</v>
      </c>
      <c r="B30" s="77">
        <v>0</v>
      </c>
      <c r="C30" s="77">
        <v>0</v>
      </c>
      <c r="D30" s="77">
        <v>0</v>
      </c>
      <c r="E30" s="77">
        <v>0</v>
      </c>
      <c r="F30" s="77">
        <v>125</v>
      </c>
      <c r="G30" s="77">
        <v>0</v>
      </c>
      <c r="H30" s="77">
        <v>0</v>
      </c>
      <c r="I30" s="77">
        <v>0</v>
      </c>
      <c r="J30" s="77">
        <v>300</v>
      </c>
      <c r="K30" s="77">
        <v>0</v>
      </c>
      <c r="L30" s="77">
        <v>0</v>
      </c>
      <c r="M30" s="77">
        <v>0</v>
      </c>
      <c r="N30" s="79">
        <f t="shared" si="1"/>
        <v>425</v>
      </c>
      <c r="O30" s="80" t="s">
        <v>99</v>
      </c>
    </row>
    <row r="31" spans="1:15" ht="19.5" customHeight="1">
      <c r="A31" s="76" t="s">
        <v>123</v>
      </c>
      <c r="B31" s="77">
        <v>0</v>
      </c>
      <c r="C31" s="77">
        <v>400</v>
      </c>
      <c r="D31" s="77">
        <v>0</v>
      </c>
      <c r="E31" s="77">
        <v>25</v>
      </c>
      <c r="F31" s="77">
        <v>0</v>
      </c>
      <c r="G31" s="77">
        <v>0</v>
      </c>
      <c r="H31" s="77">
        <v>0</v>
      </c>
      <c r="I31" s="77">
        <v>0</v>
      </c>
      <c r="J31" s="77">
        <v>400</v>
      </c>
      <c r="K31" s="77">
        <v>0</v>
      </c>
      <c r="L31" s="77">
        <v>0</v>
      </c>
      <c r="M31" s="77">
        <v>0</v>
      </c>
      <c r="N31" s="79">
        <f t="shared" si="1"/>
        <v>825</v>
      </c>
      <c r="O31" s="80" t="s">
        <v>99</v>
      </c>
    </row>
    <row r="32" spans="1:15" ht="19.5" customHeight="1">
      <c r="A32" s="76" t="s">
        <v>124</v>
      </c>
      <c r="B32" s="77">
        <v>0</v>
      </c>
      <c r="C32" s="77">
        <v>0</v>
      </c>
      <c r="D32" s="77">
        <v>11480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5960</v>
      </c>
      <c r="M32" s="77">
        <v>3000</v>
      </c>
      <c r="N32" s="79">
        <f t="shared" si="1"/>
        <v>20440</v>
      </c>
      <c r="O32" s="80" t="s">
        <v>99</v>
      </c>
    </row>
    <row r="33" spans="1:15" ht="19.5" customHeight="1">
      <c r="A33" s="76" t="s">
        <v>125</v>
      </c>
      <c r="B33" s="77">
        <v>45000</v>
      </c>
      <c r="C33" s="77">
        <v>65170</v>
      </c>
      <c r="D33" s="77">
        <v>79200</v>
      </c>
      <c r="E33" s="77">
        <v>124200</v>
      </c>
      <c r="F33" s="77">
        <v>43200</v>
      </c>
      <c r="G33" s="77">
        <v>122400</v>
      </c>
      <c r="H33" s="77">
        <v>0</v>
      </c>
      <c r="I33" s="77">
        <v>79200</v>
      </c>
      <c r="J33" s="77">
        <v>45000</v>
      </c>
      <c r="K33" s="77">
        <v>0</v>
      </c>
      <c r="L33" s="77">
        <v>124200</v>
      </c>
      <c r="M33" s="77">
        <v>0</v>
      </c>
      <c r="N33" s="79">
        <f t="shared" si="1"/>
        <v>727570</v>
      </c>
      <c r="O33" s="80" t="s">
        <v>126</v>
      </c>
    </row>
    <row r="34" spans="1:15" ht="19.5" customHeight="1">
      <c r="A34" s="76" t="s">
        <v>127</v>
      </c>
      <c r="B34" s="77">
        <v>0</v>
      </c>
      <c r="C34" s="77">
        <v>24970</v>
      </c>
      <c r="D34" s="77">
        <v>15630</v>
      </c>
      <c r="E34" s="77">
        <v>198000</v>
      </c>
      <c r="F34" s="77">
        <v>45690</v>
      </c>
      <c r="G34" s="77">
        <v>46780</v>
      </c>
      <c r="H34" s="77">
        <v>198000</v>
      </c>
      <c r="I34" s="77">
        <v>0</v>
      </c>
      <c r="J34" s="77">
        <v>0</v>
      </c>
      <c r="K34" s="77">
        <v>0</v>
      </c>
      <c r="L34" s="77">
        <v>197100</v>
      </c>
      <c r="M34" s="77">
        <v>0</v>
      </c>
      <c r="N34" s="79">
        <f t="shared" si="1"/>
        <v>726170</v>
      </c>
      <c r="O34" s="80" t="s">
        <v>126</v>
      </c>
    </row>
    <row r="35" spans="1:15" ht="19.5" customHeight="1">
      <c r="A35" s="76" t="s">
        <v>128</v>
      </c>
      <c r="B35" s="77">
        <v>750</v>
      </c>
      <c r="C35" s="77">
        <v>0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50</v>
      </c>
      <c r="L35" s="77">
        <v>0</v>
      </c>
      <c r="M35" s="77">
        <v>0</v>
      </c>
      <c r="N35" s="79">
        <f t="shared" si="1"/>
        <v>800</v>
      </c>
      <c r="O35" s="80" t="s">
        <v>99</v>
      </c>
    </row>
    <row r="36" spans="1:15" ht="19.5" customHeight="1">
      <c r="A36" s="76" t="s">
        <v>129</v>
      </c>
      <c r="B36" s="77">
        <v>3000</v>
      </c>
      <c r="C36" s="77">
        <v>0</v>
      </c>
      <c r="D36" s="77">
        <v>0</v>
      </c>
      <c r="E36" s="77">
        <v>0</v>
      </c>
      <c r="F36" s="77">
        <v>0</v>
      </c>
      <c r="G36" s="77">
        <v>1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9">
        <f aca="true" t="shared" si="2" ref="N36:N52">SUM(B36:M36)</f>
        <v>3001</v>
      </c>
      <c r="O36" s="80" t="s">
        <v>99</v>
      </c>
    </row>
    <row r="37" spans="1:15" ht="19.5" customHeight="1">
      <c r="A37" s="81" t="s">
        <v>130</v>
      </c>
      <c r="B37" s="77">
        <v>200</v>
      </c>
      <c r="C37" s="77">
        <v>0</v>
      </c>
      <c r="D37" s="77">
        <v>400</v>
      </c>
      <c r="E37" s="77">
        <v>200</v>
      </c>
      <c r="F37" s="77">
        <v>0</v>
      </c>
      <c r="G37" s="77">
        <v>200</v>
      </c>
      <c r="H37" s="77">
        <v>0</v>
      </c>
      <c r="I37" s="77">
        <v>0</v>
      </c>
      <c r="J37" s="77">
        <v>200</v>
      </c>
      <c r="K37" s="77">
        <v>0</v>
      </c>
      <c r="L37" s="77">
        <v>200</v>
      </c>
      <c r="M37" s="77">
        <v>200</v>
      </c>
      <c r="N37" s="79">
        <f t="shared" si="2"/>
        <v>1600</v>
      </c>
      <c r="O37" s="80" t="s">
        <v>97</v>
      </c>
    </row>
    <row r="38" spans="1:15" ht="19.5" customHeight="1">
      <c r="A38" s="76" t="s">
        <v>131</v>
      </c>
      <c r="B38" s="77">
        <v>0</v>
      </c>
      <c r="C38" s="77">
        <v>0</v>
      </c>
      <c r="D38" s="77">
        <v>0</v>
      </c>
      <c r="E38" s="77">
        <v>0</v>
      </c>
      <c r="F38" s="77">
        <v>1950</v>
      </c>
      <c r="G38" s="77">
        <v>2000</v>
      </c>
      <c r="H38" s="77">
        <v>0</v>
      </c>
      <c r="I38" s="77">
        <v>0</v>
      </c>
      <c r="J38" s="77">
        <v>0</v>
      </c>
      <c r="K38" s="77">
        <v>0</v>
      </c>
      <c r="L38" s="77">
        <v>3000</v>
      </c>
      <c r="M38" s="77">
        <v>0</v>
      </c>
      <c r="N38" s="79">
        <f t="shared" si="2"/>
        <v>6950</v>
      </c>
      <c r="O38" s="80" t="s">
        <v>99</v>
      </c>
    </row>
    <row r="39" spans="1:15" ht="19.5" customHeight="1">
      <c r="A39" s="76" t="s">
        <v>132</v>
      </c>
      <c r="B39" s="77">
        <v>0</v>
      </c>
      <c r="C39" s="77">
        <v>0</v>
      </c>
      <c r="D39" s="77">
        <v>0</v>
      </c>
      <c r="E39" s="77">
        <v>3240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9">
        <f t="shared" si="2"/>
        <v>3240</v>
      </c>
      <c r="O39" s="80" t="s">
        <v>99</v>
      </c>
    </row>
    <row r="40" spans="1:15" ht="19.5" customHeight="1">
      <c r="A40" s="76" t="s">
        <v>133</v>
      </c>
      <c r="B40" s="77">
        <v>0</v>
      </c>
      <c r="C40" s="77">
        <v>0</v>
      </c>
      <c r="D40" s="77">
        <v>0</v>
      </c>
      <c r="E40" s="77">
        <v>140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9">
        <f t="shared" si="2"/>
        <v>140</v>
      </c>
      <c r="O40" s="80" t="s">
        <v>99</v>
      </c>
    </row>
    <row r="41" spans="1:15" ht="19.5" customHeight="1">
      <c r="A41" s="76" t="s">
        <v>134</v>
      </c>
      <c r="B41" s="77">
        <v>0</v>
      </c>
      <c r="C41" s="77">
        <v>0</v>
      </c>
      <c r="D41" s="77">
        <v>1000</v>
      </c>
      <c r="E41" s="77">
        <v>4000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9">
        <f t="shared" si="2"/>
        <v>5000</v>
      </c>
      <c r="O41" s="80" t="s">
        <v>99</v>
      </c>
    </row>
    <row r="42" spans="1:15" ht="19.5" customHeight="1">
      <c r="A42" s="76" t="s">
        <v>135</v>
      </c>
      <c r="B42" s="77">
        <v>0</v>
      </c>
      <c r="C42" s="77">
        <v>0</v>
      </c>
      <c r="D42" s="77">
        <v>850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9">
        <f t="shared" si="2"/>
        <v>850</v>
      </c>
      <c r="O42" s="80" t="s">
        <v>99</v>
      </c>
    </row>
    <row r="43" spans="1:15" ht="19.5" customHeight="1">
      <c r="A43" s="76" t="s">
        <v>136</v>
      </c>
      <c r="B43" s="77">
        <v>0</v>
      </c>
      <c r="C43" s="77">
        <v>0</v>
      </c>
      <c r="D43" s="77">
        <v>0</v>
      </c>
      <c r="E43" s="77">
        <v>0</v>
      </c>
      <c r="F43" s="77">
        <v>0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50</v>
      </c>
      <c r="M43" s="77">
        <v>0</v>
      </c>
      <c r="N43" s="79">
        <f t="shared" si="2"/>
        <v>50</v>
      </c>
      <c r="O43" s="80" t="s">
        <v>99</v>
      </c>
    </row>
    <row r="44" spans="1:15" ht="19.5" customHeight="1">
      <c r="A44" s="76" t="s">
        <v>137</v>
      </c>
      <c r="B44" s="77">
        <v>0</v>
      </c>
      <c r="C44" s="77">
        <v>0</v>
      </c>
      <c r="D44" s="77">
        <v>0</v>
      </c>
      <c r="E44" s="77">
        <v>0</v>
      </c>
      <c r="F44" s="77">
        <v>25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9">
        <f t="shared" si="2"/>
        <v>25</v>
      </c>
      <c r="O44" s="80" t="s">
        <v>99</v>
      </c>
    </row>
    <row r="45" spans="1:15" ht="19.5" customHeight="1">
      <c r="A45" s="76" t="s">
        <v>138</v>
      </c>
      <c r="B45" s="77">
        <v>0</v>
      </c>
      <c r="C45" s="77">
        <v>0</v>
      </c>
      <c r="D45" s="77">
        <v>0</v>
      </c>
      <c r="E45" s="77">
        <v>0</v>
      </c>
      <c r="F45" s="77">
        <v>0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  <c r="M45" s="77">
        <v>200</v>
      </c>
      <c r="N45" s="79">
        <f t="shared" si="2"/>
        <v>200</v>
      </c>
      <c r="O45" s="80" t="s">
        <v>99</v>
      </c>
    </row>
    <row r="46" spans="1:15" ht="19.5" customHeight="1">
      <c r="A46" s="76" t="s">
        <v>139</v>
      </c>
      <c r="B46" s="77">
        <v>867560</v>
      </c>
      <c r="C46" s="77">
        <v>425370</v>
      </c>
      <c r="D46" s="77">
        <v>1459225</v>
      </c>
      <c r="E46" s="77">
        <v>1675780</v>
      </c>
      <c r="F46" s="77">
        <v>1464400</v>
      </c>
      <c r="G46" s="77">
        <v>476445</v>
      </c>
      <c r="H46" s="77">
        <v>1791400</v>
      </c>
      <c r="I46" s="77">
        <v>744210</v>
      </c>
      <c r="J46" s="77">
        <v>1471320</v>
      </c>
      <c r="K46" s="77">
        <v>630470</v>
      </c>
      <c r="L46" s="77">
        <v>966125</v>
      </c>
      <c r="M46" s="77">
        <v>1421210</v>
      </c>
      <c r="N46" s="79">
        <f t="shared" si="2"/>
        <v>13393515</v>
      </c>
      <c r="O46" s="80" t="s">
        <v>140</v>
      </c>
    </row>
    <row r="47" spans="1:15" ht="19.5" customHeight="1">
      <c r="A47" s="76" t="s">
        <v>141</v>
      </c>
      <c r="B47" s="77">
        <v>1027880</v>
      </c>
      <c r="C47" s="77">
        <v>445270</v>
      </c>
      <c r="D47" s="77">
        <v>826020</v>
      </c>
      <c r="E47" s="77">
        <v>969250</v>
      </c>
      <c r="F47" s="77">
        <v>826020</v>
      </c>
      <c r="G47" s="77">
        <v>1024800</v>
      </c>
      <c r="H47" s="77">
        <v>878030</v>
      </c>
      <c r="I47" s="77">
        <v>216180</v>
      </c>
      <c r="J47" s="77">
        <v>1255500</v>
      </c>
      <c r="K47" s="77">
        <v>1410900</v>
      </c>
      <c r="L47" s="77">
        <v>185200</v>
      </c>
      <c r="M47" s="77">
        <v>1749520</v>
      </c>
      <c r="N47" s="79">
        <f>SUM(B47:M47)</f>
        <v>10814570</v>
      </c>
      <c r="O47" s="80" t="s">
        <v>140</v>
      </c>
    </row>
    <row r="48" spans="1:15" s="83" customFormat="1" ht="19.5" customHeight="1">
      <c r="A48" s="81" t="s">
        <v>142</v>
      </c>
      <c r="B48" s="77">
        <v>0</v>
      </c>
      <c r="C48" s="77">
        <v>0</v>
      </c>
      <c r="D48" s="77">
        <v>0</v>
      </c>
      <c r="E48" s="77">
        <v>0</v>
      </c>
      <c r="F48" s="77">
        <v>0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  <c r="M48" s="77">
        <v>0</v>
      </c>
      <c r="N48" s="79">
        <f>SUM(B48:M48)</f>
        <v>0</v>
      </c>
      <c r="O48" s="82" t="s">
        <v>99</v>
      </c>
    </row>
    <row r="49" spans="1:15" ht="19.5" customHeight="1">
      <c r="A49" s="76" t="s">
        <v>143</v>
      </c>
      <c r="B49" s="77">
        <v>0</v>
      </c>
      <c r="C49" s="77">
        <v>0</v>
      </c>
      <c r="D49" s="77">
        <v>0</v>
      </c>
      <c r="E49" s="77">
        <v>0</v>
      </c>
      <c r="F49" s="77">
        <v>0</v>
      </c>
      <c r="G49" s="77">
        <v>0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9">
        <f>SUM(B49:M49)</f>
        <v>0</v>
      </c>
      <c r="O49" s="80" t="s">
        <v>99</v>
      </c>
    </row>
    <row r="50" spans="1:15" ht="19.5" customHeight="1">
      <c r="A50" s="76" t="s">
        <v>144</v>
      </c>
      <c r="B50" s="77">
        <v>0</v>
      </c>
      <c r="C50" s="77">
        <v>0</v>
      </c>
      <c r="D50" s="77">
        <v>0</v>
      </c>
      <c r="E50" s="77">
        <v>0</v>
      </c>
      <c r="F50" s="77">
        <v>0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  <c r="M50" s="77">
        <v>0</v>
      </c>
      <c r="N50" s="79">
        <f t="shared" si="2"/>
        <v>0</v>
      </c>
      <c r="O50" s="80" t="s">
        <v>99</v>
      </c>
    </row>
    <row r="51" spans="1:15" ht="19.5" customHeight="1">
      <c r="A51" s="76" t="s">
        <v>145</v>
      </c>
      <c r="B51" s="77">
        <v>0</v>
      </c>
      <c r="C51" s="77">
        <v>0</v>
      </c>
      <c r="D51" s="77">
        <v>0</v>
      </c>
      <c r="E51" s="77">
        <v>0</v>
      </c>
      <c r="F51" s="77">
        <v>0</v>
      </c>
      <c r="G51" s="77">
        <v>0</v>
      </c>
      <c r="H51" s="77">
        <v>0</v>
      </c>
      <c r="I51" s="77">
        <v>0</v>
      </c>
      <c r="J51" s="77">
        <v>50</v>
      </c>
      <c r="K51" s="77">
        <v>50</v>
      </c>
      <c r="L51" s="77">
        <v>0</v>
      </c>
      <c r="M51" s="77">
        <v>0</v>
      </c>
      <c r="N51" s="79">
        <f t="shared" si="2"/>
        <v>100</v>
      </c>
      <c r="O51" s="80" t="s">
        <v>99</v>
      </c>
    </row>
    <row r="52" spans="1:15" ht="19.5" customHeight="1">
      <c r="A52" s="76" t="s">
        <v>146</v>
      </c>
      <c r="B52" s="77">
        <v>0</v>
      </c>
      <c r="C52" s="77">
        <v>0</v>
      </c>
      <c r="D52" s="77">
        <v>0</v>
      </c>
      <c r="E52" s="77">
        <v>0</v>
      </c>
      <c r="F52" s="77">
        <v>0</v>
      </c>
      <c r="G52" s="77">
        <v>0</v>
      </c>
      <c r="H52" s="77">
        <v>0</v>
      </c>
      <c r="I52" s="77">
        <v>0</v>
      </c>
      <c r="J52" s="77">
        <v>0</v>
      </c>
      <c r="K52" s="77">
        <v>1600</v>
      </c>
      <c r="L52" s="77">
        <v>0</v>
      </c>
      <c r="M52" s="77">
        <v>0</v>
      </c>
      <c r="N52" s="79">
        <f t="shared" si="2"/>
        <v>1600</v>
      </c>
      <c r="O52" s="80" t="s">
        <v>99</v>
      </c>
    </row>
    <row r="53" spans="1:15" ht="19.5" customHeight="1">
      <c r="A53" s="76" t="s">
        <v>147</v>
      </c>
      <c r="B53" s="77">
        <v>0</v>
      </c>
      <c r="C53" s="77">
        <v>0</v>
      </c>
      <c r="D53" s="77">
        <v>2590</v>
      </c>
      <c r="E53" s="77">
        <v>0</v>
      </c>
      <c r="F53" s="77">
        <v>0</v>
      </c>
      <c r="G53" s="77">
        <v>0</v>
      </c>
      <c r="H53" s="77">
        <v>0</v>
      </c>
      <c r="I53" s="78">
        <v>0</v>
      </c>
      <c r="J53" s="77">
        <v>2590</v>
      </c>
      <c r="K53" s="77">
        <v>0</v>
      </c>
      <c r="L53" s="77">
        <v>0</v>
      </c>
      <c r="M53" s="77">
        <v>0</v>
      </c>
      <c r="N53" s="79">
        <f>SUM(B53:M53)</f>
        <v>5180</v>
      </c>
      <c r="O53" s="80" t="s">
        <v>99</v>
      </c>
    </row>
    <row r="54" spans="1:15" ht="19.5" customHeight="1">
      <c r="A54" s="76" t="s">
        <v>148</v>
      </c>
      <c r="B54" s="77">
        <v>0</v>
      </c>
      <c r="C54" s="77">
        <v>0</v>
      </c>
      <c r="D54" s="77">
        <v>2035</v>
      </c>
      <c r="E54" s="77">
        <v>0</v>
      </c>
      <c r="F54" s="77">
        <v>0</v>
      </c>
      <c r="G54" s="77">
        <v>0</v>
      </c>
      <c r="H54" s="77">
        <v>0</v>
      </c>
      <c r="I54" s="77">
        <v>0</v>
      </c>
      <c r="J54" s="77">
        <v>2035</v>
      </c>
      <c r="K54" s="77">
        <v>0</v>
      </c>
      <c r="L54" s="77">
        <v>2035</v>
      </c>
      <c r="M54" s="77">
        <v>0</v>
      </c>
      <c r="N54" s="79">
        <f>SUM(B54:M54)</f>
        <v>6105</v>
      </c>
      <c r="O54" s="80" t="s">
        <v>99</v>
      </c>
    </row>
    <row r="55" spans="1:15" ht="19.5" customHeight="1">
      <c r="A55" s="76" t="s">
        <v>149</v>
      </c>
      <c r="B55" s="77">
        <v>3047.4</v>
      </c>
      <c r="C55" s="77">
        <v>0</v>
      </c>
      <c r="D55" s="77">
        <v>0</v>
      </c>
      <c r="E55" s="77">
        <v>0</v>
      </c>
      <c r="F55" s="77">
        <v>0</v>
      </c>
      <c r="G55" s="77">
        <v>0</v>
      </c>
      <c r="H55" s="77">
        <v>0</v>
      </c>
      <c r="I55" s="77">
        <v>3400</v>
      </c>
      <c r="J55" s="77">
        <v>0</v>
      </c>
      <c r="K55" s="77">
        <v>0</v>
      </c>
      <c r="L55" s="77">
        <v>3046.4</v>
      </c>
      <c r="M55" s="77">
        <v>0</v>
      </c>
      <c r="N55" s="79">
        <f>SUM(B55:M55)</f>
        <v>9493.8</v>
      </c>
      <c r="O55" s="80" t="s">
        <v>99</v>
      </c>
    </row>
    <row r="56" spans="1:15" ht="19.5" customHeight="1">
      <c r="A56" s="84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6"/>
      <c r="O56" s="87"/>
    </row>
    <row r="57" spans="1:15" ht="19.5" customHeight="1">
      <c r="A57" s="84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6"/>
      <c r="O57" s="87"/>
    </row>
    <row r="58" spans="1:15" ht="19.5" customHeight="1">
      <c r="A58" s="84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6"/>
      <c r="O58" s="87"/>
    </row>
    <row r="59" spans="1:16" ht="12.75" customHeight="1">
      <c r="A59" s="88"/>
      <c r="B59" s="88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62"/>
      <c r="P59" s="62"/>
    </row>
    <row r="60" spans="1:16" ht="19.5" customHeight="1">
      <c r="A60" s="90" t="s">
        <v>150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62"/>
      <c r="P60" s="62"/>
    </row>
    <row r="61" spans="1:15" ht="19.5" customHeight="1">
      <c r="A61" s="91" t="s">
        <v>151</v>
      </c>
      <c r="B61" s="74" t="s">
        <v>82</v>
      </c>
      <c r="C61" s="74" t="s">
        <v>83</v>
      </c>
      <c r="D61" s="74" t="s">
        <v>84</v>
      </c>
      <c r="E61" s="74" t="s">
        <v>85</v>
      </c>
      <c r="F61" s="74" t="s">
        <v>86</v>
      </c>
      <c r="G61" s="74" t="s">
        <v>87</v>
      </c>
      <c r="H61" s="74" t="s">
        <v>88</v>
      </c>
      <c r="I61" s="74" t="s">
        <v>89</v>
      </c>
      <c r="J61" s="74" t="s">
        <v>90</v>
      </c>
      <c r="K61" s="74" t="s">
        <v>91</v>
      </c>
      <c r="L61" s="74" t="s">
        <v>92</v>
      </c>
      <c r="M61" s="74" t="s">
        <v>93</v>
      </c>
      <c r="N61" s="75" t="s">
        <v>94</v>
      </c>
      <c r="O61" s="92" t="s">
        <v>95</v>
      </c>
    </row>
    <row r="62" spans="1:15" ht="19.5" customHeight="1">
      <c r="A62" s="93" t="s">
        <v>152</v>
      </c>
      <c r="B62" s="94" t="s">
        <v>152</v>
      </c>
      <c r="C62" s="94" t="s">
        <v>152</v>
      </c>
      <c r="D62" s="94" t="s">
        <v>152</v>
      </c>
      <c r="E62" s="94" t="s">
        <v>152</v>
      </c>
      <c r="F62" s="94" t="s">
        <v>152</v>
      </c>
      <c r="G62" s="94" t="s">
        <v>152</v>
      </c>
      <c r="H62" s="94" t="s">
        <v>152</v>
      </c>
      <c r="I62" s="94" t="s">
        <v>152</v>
      </c>
      <c r="J62" s="94" t="s">
        <v>152</v>
      </c>
      <c r="K62" s="94" t="s">
        <v>152</v>
      </c>
      <c r="L62" s="94" t="s">
        <v>152</v>
      </c>
      <c r="M62" s="94" t="s">
        <v>152</v>
      </c>
      <c r="N62" s="95">
        <f>SUM(B62:M62)</f>
        <v>0</v>
      </c>
      <c r="O62" s="80" t="s">
        <v>152</v>
      </c>
    </row>
    <row r="63" spans="1:18" ht="12.75" customHeight="1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7"/>
      <c r="O63" s="96"/>
      <c r="P63" s="96"/>
      <c r="Q63" s="96"/>
      <c r="R63" s="96"/>
    </row>
    <row r="64" spans="1:18" ht="19.5" customHeight="1">
      <c r="A64" s="98" t="s">
        <v>153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62"/>
      <c r="P64" s="62"/>
      <c r="Q64" s="62"/>
      <c r="R64" s="62"/>
    </row>
    <row r="65" spans="1:15" ht="19.5" customHeight="1">
      <c r="A65" s="91" t="s">
        <v>81</v>
      </c>
      <c r="B65" s="74" t="s">
        <v>82</v>
      </c>
      <c r="C65" s="74" t="s">
        <v>83</v>
      </c>
      <c r="D65" s="74" t="s">
        <v>84</v>
      </c>
      <c r="E65" s="74" t="s">
        <v>85</v>
      </c>
      <c r="F65" s="74" t="s">
        <v>86</v>
      </c>
      <c r="G65" s="74" t="s">
        <v>87</v>
      </c>
      <c r="H65" s="74" t="s">
        <v>154</v>
      </c>
      <c r="I65" s="74" t="s">
        <v>89</v>
      </c>
      <c r="J65" s="74" t="s">
        <v>90</v>
      </c>
      <c r="K65" s="74" t="s">
        <v>91</v>
      </c>
      <c r="L65" s="74" t="s">
        <v>92</v>
      </c>
      <c r="M65" s="74" t="s">
        <v>93</v>
      </c>
      <c r="N65" s="75" t="s">
        <v>155</v>
      </c>
      <c r="O65" s="92" t="s">
        <v>95</v>
      </c>
    </row>
    <row r="66" spans="1:15" ht="19.5" customHeight="1">
      <c r="A66" s="93" t="s">
        <v>152</v>
      </c>
      <c r="B66" s="94" t="s">
        <v>152</v>
      </c>
      <c r="C66" s="94" t="s">
        <v>152</v>
      </c>
      <c r="D66" s="94" t="s">
        <v>152</v>
      </c>
      <c r="E66" s="94" t="s">
        <v>152</v>
      </c>
      <c r="F66" s="94" t="s">
        <v>152</v>
      </c>
      <c r="G66" s="94" t="s">
        <v>152</v>
      </c>
      <c r="H66" s="94" t="s">
        <v>152</v>
      </c>
      <c r="I66" s="94" t="s">
        <v>152</v>
      </c>
      <c r="J66" s="94" t="s">
        <v>152</v>
      </c>
      <c r="K66" s="94" t="s">
        <v>152</v>
      </c>
      <c r="L66" s="94" t="s">
        <v>152</v>
      </c>
      <c r="M66" s="94" t="s">
        <v>152</v>
      </c>
      <c r="N66" s="95">
        <f>SUM(B66:M66)</f>
        <v>0</v>
      </c>
      <c r="O66" s="93" t="s">
        <v>152</v>
      </c>
    </row>
    <row r="67" spans="1:15" ht="12.75" customHeight="1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1"/>
      <c r="N67" s="101"/>
      <c r="O67" s="62"/>
    </row>
    <row r="68" spans="1:14" ht="19.5" customHeight="1">
      <c r="A68" s="102" t="s">
        <v>156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</row>
    <row r="69" spans="1:14" ht="19.5" customHeight="1">
      <c r="A69" s="103" t="s">
        <v>157</v>
      </c>
      <c r="B69" s="103"/>
      <c r="C69" s="103"/>
      <c r="D69" s="104" t="s">
        <v>158</v>
      </c>
      <c r="E69" s="105"/>
      <c r="F69" s="105"/>
      <c r="G69" s="105"/>
      <c r="H69" s="105"/>
      <c r="I69" s="105"/>
      <c r="J69" s="105"/>
      <c r="K69" s="105"/>
      <c r="L69" s="105"/>
      <c r="M69" s="105"/>
      <c r="N69" s="105"/>
    </row>
    <row r="70" spans="1:14" ht="12.75" customHeight="1">
      <c r="A70" s="106"/>
      <c r="B70" s="97"/>
      <c r="C70" s="97"/>
      <c r="D70" s="97"/>
      <c r="E70" s="105"/>
      <c r="F70" s="105"/>
      <c r="G70" s="105"/>
      <c r="H70" s="105"/>
      <c r="I70" s="105"/>
      <c r="J70" s="105"/>
      <c r="K70" s="105"/>
      <c r="L70" s="105"/>
      <c r="M70" s="105"/>
      <c r="N70" s="105"/>
    </row>
    <row r="71" spans="1:4" ht="25.5" customHeight="1">
      <c r="A71" s="75" t="s">
        <v>81</v>
      </c>
      <c r="B71" s="75" t="s">
        <v>159</v>
      </c>
      <c r="C71" s="75" t="s">
        <v>160</v>
      </c>
      <c r="D71" s="75" t="s">
        <v>161</v>
      </c>
    </row>
    <row r="72" spans="1:4" ht="19.5" customHeight="1">
      <c r="A72" s="107" t="s">
        <v>152</v>
      </c>
      <c r="B72" s="107" t="s">
        <v>152</v>
      </c>
      <c r="C72" s="107" t="s">
        <v>152</v>
      </c>
      <c r="D72" s="107" t="s">
        <v>152</v>
      </c>
    </row>
    <row r="73" ht="15.75" customHeight="1">
      <c r="A73" s="108"/>
    </row>
    <row r="74" spans="1:15" ht="19.5" customHeight="1">
      <c r="A74" s="71" t="s">
        <v>162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</row>
    <row r="75" spans="1:16" ht="19.5" customHeight="1">
      <c r="A75" s="68" t="s">
        <v>163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2"/>
      <c r="P75" s="62"/>
    </row>
    <row r="76" spans="1:15" ht="19.5" customHeight="1">
      <c r="A76" s="91" t="s">
        <v>151</v>
      </c>
      <c r="B76" s="74" t="s">
        <v>82</v>
      </c>
      <c r="C76" s="74" t="s">
        <v>83</v>
      </c>
      <c r="D76" s="74" t="s">
        <v>84</v>
      </c>
      <c r="E76" s="74" t="s">
        <v>85</v>
      </c>
      <c r="F76" s="74" t="s">
        <v>86</v>
      </c>
      <c r="G76" s="74" t="s">
        <v>87</v>
      </c>
      <c r="H76" s="74" t="s">
        <v>88</v>
      </c>
      <c r="I76" s="74" t="s">
        <v>89</v>
      </c>
      <c r="J76" s="74" t="s">
        <v>90</v>
      </c>
      <c r="K76" s="74" t="s">
        <v>91</v>
      </c>
      <c r="L76" s="74" t="s">
        <v>92</v>
      </c>
      <c r="M76" s="74" t="s">
        <v>93</v>
      </c>
      <c r="N76" s="75" t="s">
        <v>94</v>
      </c>
      <c r="O76" s="92" t="s">
        <v>95</v>
      </c>
    </row>
    <row r="77" spans="1:15" ht="19.5" customHeight="1">
      <c r="A77" s="76" t="s">
        <v>164</v>
      </c>
      <c r="B77" s="109">
        <v>21.371</v>
      </c>
      <c r="C77" s="109">
        <v>66.299</v>
      </c>
      <c r="D77" s="109">
        <v>111.563</v>
      </c>
      <c r="E77" s="109">
        <v>47.216</v>
      </c>
      <c r="F77" s="109">
        <v>85.674</v>
      </c>
      <c r="G77" s="109">
        <v>89.046</v>
      </c>
      <c r="H77" s="109">
        <v>59.405</v>
      </c>
      <c r="I77" s="109">
        <v>89.949</v>
      </c>
      <c r="J77" s="109">
        <v>65.895</v>
      </c>
      <c r="K77" s="109">
        <v>43.557</v>
      </c>
      <c r="L77" s="109">
        <v>62.518</v>
      </c>
      <c r="M77" s="110">
        <v>38.374</v>
      </c>
      <c r="N77" s="111">
        <f>SUM(B77:M77)</f>
        <v>780.8670000000001</v>
      </c>
      <c r="O77" s="80" t="s">
        <v>99</v>
      </c>
    </row>
    <row r="78" spans="1:15" ht="19.5" customHeight="1">
      <c r="A78" s="76" t="s">
        <v>165</v>
      </c>
      <c r="B78" s="112">
        <v>156903</v>
      </c>
      <c r="C78" s="112">
        <v>588179</v>
      </c>
      <c r="D78" s="112">
        <v>781138</v>
      </c>
      <c r="E78" s="112">
        <v>340620</v>
      </c>
      <c r="F78" s="112">
        <v>419624</v>
      </c>
      <c r="G78" s="112">
        <v>907934</v>
      </c>
      <c r="H78" s="112">
        <v>474332</v>
      </c>
      <c r="I78" s="112">
        <v>473792</v>
      </c>
      <c r="J78" s="112">
        <v>478812</v>
      </c>
      <c r="K78" s="112">
        <v>924378</v>
      </c>
      <c r="L78" s="112">
        <v>984068</v>
      </c>
      <c r="M78" s="113">
        <v>508350</v>
      </c>
      <c r="N78" s="111">
        <f>SUM(B78:M78)</f>
        <v>7038130</v>
      </c>
      <c r="O78" s="80" t="s">
        <v>140</v>
      </c>
    </row>
    <row r="79" spans="1:15" ht="19.5" customHeight="1">
      <c r="A79" s="76" t="s">
        <v>166</v>
      </c>
      <c r="B79" s="112">
        <v>153234</v>
      </c>
      <c r="C79" s="112">
        <v>453234</v>
      </c>
      <c r="D79" s="112">
        <v>127126</v>
      </c>
      <c r="E79" s="112">
        <v>161581</v>
      </c>
      <c r="F79" s="112">
        <v>259879</v>
      </c>
      <c r="G79" s="112">
        <v>249644</v>
      </c>
      <c r="H79" s="112">
        <v>196189</v>
      </c>
      <c r="I79" s="112">
        <v>104204</v>
      </c>
      <c r="J79" s="112">
        <v>164580</v>
      </c>
      <c r="K79" s="112">
        <v>95441</v>
      </c>
      <c r="L79" s="112">
        <v>340608</v>
      </c>
      <c r="M79" s="113">
        <v>92583</v>
      </c>
      <c r="N79" s="111">
        <f>SUM(B79:M79)</f>
        <v>2398303</v>
      </c>
      <c r="O79" s="80" t="s">
        <v>140</v>
      </c>
    </row>
    <row r="80" spans="1:16" ht="12.75" customHeight="1">
      <c r="A80" s="88"/>
      <c r="N80" s="89"/>
      <c r="O80" s="62"/>
      <c r="P80" s="62"/>
    </row>
    <row r="81" spans="1:14" ht="19.5" customHeight="1">
      <c r="A81" s="68" t="s">
        <v>167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</row>
    <row r="82" spans="1:15" ht="19.5" customHeight="1">
      <c r="A82" s="91" t="s">
        <v>81</v>
      </c>
      <c r="B82" s="74" t="s">
        <v>82</v>
      </c>
      <c r="C82" s="74" t="s">
        <v>83</v>
      </c>
      <c r="D82" s="74" t="s">
        <v>84</v>
      </c>
      <c r="E82" s="74" t="s">
        <v>85</v>
      </c>
      <c r="F82" s="74" t="s">
        <v>86</v>
      </c>
      <c r="G82" s="74" t="s">
        <v>87</v>
      </c>
      <c r="H82" s="74" t="s">
        <v>88</v>
      </c>
      <c r="I82" s="74" t="s">
        <v>89</v>
      </c>
      <c r="J82" s="74" t="s">
        <v>90</v>
      </c>
      <c r="K82" s="74" t="s">
        <v>91</v>
      </c>
      <c r="L82" s="74" t="s">
        <v>92</v>
      </c>
      <c r="M82" s="74" t="s">
        <v>93</v>
      </c>
      <c r="N82" s="75" t="s">
        <v>94</v>
      </c>
      <c r="O82" s="92" t="s">
        <v>95</v>
      </c>
    </row>
    <row r="83" spans="1:15" ht="19.5" customHeight="1">
      <c r="A83" s="76" t="s">
        <v>168</v>
      </c>
      <c r="B83" s="94">
        <v>21988.27</v>
      </c>
      <c r="C83" s="94">
        <v>45693.2</v>
      </c>
      <c r="D83" s="94">
        <v>45994.76</v>
      </c>
      <c r="E83" s="94">
        <v>42818.55</v>
      </c>
      <c r="F83" s="94">
        <v>66940.24</v>
      </c>
      <c r="G83" s="94">
        <v>57968.28</v>
      </c>
      <c r="H83" s="94">
        <v>24928.8</v>
      </c>
      <c r="I83" s="94">
        <v>0</v>
      </c>
      <c r="J83" s="94">
        <v>69558.57</v>
      </c>
      <c r="K83" s="94">
        <v>41572.71</v>
      </c>
      <c r="L83" s="94">
        <v>45591.14</v>
      </c>
      <c r="M83" s="114">
        <v>29246.5</v>
      </c>
      <c r="N83" s="111">
        <f>SUM(B83:M83)</f>
        <v>492301.0200000001</v>
      </c>
      <c r="O83" s="80" t="s">
        <v>169</v>
      </c>
    </row>
    <row r="84" spans="1:14" ht="12.75" customHeight="1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</row>
    <row r="85" spans="1:14" ht="19.5" customHeight="1">
      <c r="A85" s="68" t="s">
        <v>170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</row>
    <row r="86" spans="1:14" ht="19.5" customHeight="1">
      <c r="A86" s="103" t="s">
        <v>171</v>
      </c>
      <c r="B86" s="103"/>
      <c r="C86" s="103"/>
      <c r="D86" s="104" t="s">
        <v>158</v>
      </c>
      <c r="E86" s="105"/>
      <c r="F86" s="105"/>
      <c r="G86" s="105"/>
      <c r="H86" s="105"/>
      <c r="I86" s="105"/>
      <c r="J86" s="105"/>
      <c r="K86" s="105"/>
      <c r="L86" s="105"/>
      <c r="M86" s="105"/>
      <c r="N86" s="105"/>
    </row>
    <row r="87" spans="1:14" ht="12.75" customHeight="1">
      <c r="A87" s="106"/>
      <c r="B87" s="97"/>
      <c r="C87" s="97"/>
      <c r="D87" s="97"/>
      <c r="E87" s="105"/>
      <c r="F87" s="105"/>
      <c r="G87" s="105"/>
      <c r="H87" s="105"/>
      <c r="I87" s="105"/>
      <c r="J87" s="105"/>
      <c r="K87" s="105"/>
      <c r="L87" s="105"/>
      <c r="M87" s="105"/>
      <c r="N87" s="105"/>
    </row>
    <row r="88" spans="1:4" ht="25.5" customHeight="1">
      <c r="A88" s="75" t="s">
        <v>81</v>
      </c>
      <c r="B88" s="75" t="s">
        <v>159</v>
      </c>
      <c r="C88" s="75" t="s">
        <v>172</v>
      </c>
      <c r="D88" s="75" t="s">
        <v>161</v>
      </c>
    </row>
    <row r="89" spans="1:4" ht="19.5" customHeight="1">
      <c r="A89" s="107" t="s">
        <v>152</v>
      </c>
      <c r="B89" s="107" t="s">
        <v>152</v>
      </c>
      <c r="C89" s="107" t="s">
        <v>152</v>
      </c>
      <c r="D89" s="107" t="s">
        <v>152</v>
      </c>
    </row>
    <row r="90" ht="12.75" customHeight="1"/>
  </sheetData>
  <sheetProtection selectLockedCells="1" selectUnlockedCells="1"/>
  <mergeCells count="13">
    <mergeCell ref="A1:O1"/>
    <mergeCell ref="A3:O3"/>
    <mergeCell ref="A4:O4"/>
    <mergeCell ref="A5:O5"/>
    <mergeCell ref="A60:N60"/>
    <mergeCell ref="A64:N64"/>
    <mergeCell ref="A68:N68"/>
    <mergeCell ref="A69:C69"/>
    <mergeCell ref="A74:O74"/>
    <mergeCell ref="A75:N75"/>
    <mergeCell ref="A81:N81"/>
    <mergeCell ref="A85:N85"/>
    <mergeCell ref="A86:C86"/>
  </mergeCells>
  <printOptions/>
  <pageMargins left="0.27569444444444446" right="0.19652777777777777" top="0.15763888888888888" bottom="0.15763888888888888" header="0.5118055555555555" footer="0.15763888888888888"/>
  <pageSetup horizontalDpi="300" verticalDpi="300" orientation="landscape" paperSize="8" scale="73"/>
  <headerFooter alignWithMargins="0">
    <oddFooter>&amp;L&amp;"Arial,Grassetto"&amp;8ALTERGON ITALIA Srl&amp;C&amp;"Arial,Grassetto"&amp;8DD AIA nr.794/2015&amp;R&amp;"Arial,Grassetto"&amp;8Report Anno 2017 -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96"/>
  <sheetViews>
    <sheetView workbookViewId="0" topLeftCell="A43">
      <selection activeCell="N25" sqref="N25"/>
    </sheetView>
  </sheetViews>
  <sheetFormatPr defaultColWidth="9.140625" defaultRowHeight="19.5" customHeight="1"/>
  <cols>
    <col min="1" max="2" width="9.140625" style="64" customWidth="1"/>
    <col min="3" max="3" width="11.140625" style="64" customWidth="1"/>
    <col min="4" max="4" width="9.140625" style="64" customWidth="1"/>
    <col min="5" max="5" width="10.00390625" style="64" customWidth="1"/>
    <col min="6" max="6" width="9.7109375" style="64" customWidth="1"/>
    <col min="7" max="13" width="9.140625" style="64" customWidth="1"/>
    <col min="14" max="14" width="9.140625" style="115" customWidth="1"/>
    <col min="15" max="26" width="9.140625" style="64" customWidth="1"/>
    <col min="27" max="27" width="9.140625" style="116" customWidth="1"/>
    <col min="28" max="16384" width="9.140625" style="64" customWidth="1"/>
  </cols>
  <sheetData>
    <row r="1" spans="1:28" s="117" customFormat="1" ht="15.75" customHeight="1">
      <c r="A1" s="117" t="s">
        <v>77</v>
      </c>
      <c r="K1" s="64"/>
      <c r="L1" s="64"/>
      <c r="M1" s="64"/>
      <c r="N1" s="64"/>
      <c r="O1" s="118"/>
      <c r="R1" s="64"/>
      <c r="AA1" s="116"/>
      <c r="AB1" s="64"/>
    </row>
    <row r="2" ht="12.75" customHeight="1"/>
    <row r="3" spans="1:28" s="117" customFormat="1" ht="15.75" customHeight="1">
      <c r="A3" s="117" t="s">
        <v>173</v>
      </c>
      <c r="K3" s="64"/>
      <c r="L3" s="64"/>
      <c r="M3" s="64"/>
      <c r="N3" s="64"/>
      <c r="O3" s="118"/>
      <c r="R3" s="64"/>
      <c r="AA3" s="119"/>
      <c r="AB3" s="64"/>
    </row>
    <row r="4" ht="6.75" customHeight="1"/>
    <row r="5" spans="1:15" ht="16.5" customHeight="1">
      <c r="A5" s="117" t="s">
        <v>174</v>
      </c>
      <c r="B5" s="117"/>
      <c r="C5" s="117"/>
      <c r="D5" s="117"/>
      <c r="E5" s="117"/>
      <c r="F5" s="117"/>
      <c r="G5" s="117"/>
      <c r="H5" s="117"/>
      <c r="I5" s="117"/>
      <c r="J5" s="117"/>
      <c r="K5" s="120"/>
      <c r="L5" s="120"/>
      <c r="M5" s="120"/>
      <c r="N5" s="120"/>
      <c r="O5" s="118"/>
    </row>
    <row r="6" spans="1:15" s="64" customFormat="1" ht="15.75" customHeight="1">
      <c r="A6" s="121" t="s">
        <v>175</v>
      </c>
      <c r="B6" s="121"/>
      <c r="C6" s="121"/>
      <c r="D6" s="121"/>
      <c r="E6" s="121"/>
      <c r="F6" s="121"/>
      <c r="G6" s="121"/>
      <c r="H6" s="121"/>
      <c r="I6" s="121"/>
      <c r="J6" s="121"/>
      <c r="O6" s="116"/>
    </row>
    <row r="7" spans="1:15" s="64" customFormat="1" ht="17.25" customHeight="1">
      <c r="A7" s="122" t="s">
        <v>176</v>
      </c>
      <c r="B7" s="122"/>
      <c r="C7" s="122"/>
      <c r="D7" s="122"/>
      <c r="E7" s="122"/>
      <c r="F7" s="122"/>
      <c r="G7" s="122"/>
      <c r="H7" s="122"/>
      <c r="I7" s="122"/>
      <c r="J7" s="122"/>
      <c r="O7" s="116"/>
    </row>
    <row r="8" spans="1:15" s="64" customFormat="1" ht="19.5" customHeight="1">
      <c r="A8" s="123" t="s">
        <v>177</v>
      </c>
      <c r="B8" s="123"/>
      <c r="C8" s="123"/>
      <c r="D8" s="124" t="s">
        <v>178</v>
      </c>
      <c r="E8" s="124"/>
      <c r="F8" s="124"/>
      <c r="G8" s="124"/>
      <c r="H8" s="125" t="s">
        <v>95</v>
      </c>
      <c r="I8" s="125"/>
      <c r="J8" s="125"/>
      <c r="O8" s="116"/>
    </row>
    <row r="9" spans="1:15" s="64" customFormat="1" ht="19.5" customHeight="1">
      <c r="A9" s="126" t="s">
        <v>82</v>
      </c>
      <c r="B9" s="126"/>
      <c r="C9" s="126"/>
      <c r="D9" s="127">
        <v>3682</v>
      </c>
      <c r="E9" s="127"/>
      <c r="F9" s="127"/>
      <c r="G9" s="127"/>
      <c r="H9" s="128" t="s">
        <v>179</v>
      </c>
      <c r="I9" s="128"/>
      <c r="J9" s="128"/>
      <c r="O9" s="116"/>
    </row>
    <row r="10" spans="1:15" s="64" customFormat="1" ht="19.5" customHeight="1">
      <c r="A10" s="129" t="s">
        <v>83</v>
      </c>
      <c r="B10" s="129"/>
      <c r="C10" s="129"/>
      <c r="D10" s="130">
        <v>4027</v>
      </c>
      <c r="E10" s="130"/>
      <c r="F10" s="130"/>
      <c r="G10" s="130"/>
      <c r="H10" s="131" t="s">
        <v>179</v>
      </c>
      <c r="I10" s="131"/>
      <c r="J10" s="131"/>
      <c r="O10" s="116"/>
    </row>
    <row r="11" spans="1:15" s="64" customFormat="1" ht="19.5" customHeight="1">
      <c r="A11" s="129" t="s">
        <v>84</v>
      </c>
      <c r="B11" s="129"/>
      <c r="C11" s="129"/>
      <c r="D11" s="130">
        <v>3966</v>
      </c>
      <c r="E11" s="130"/>
      <c r="F11" s="130"/>
      <c r="G11" s="130"/>
      <c r="H11" s="131" t="s">
        <v>179</v>
      </c>
      <c r="I11" s="131"/>
      <c r="J11" s="131"/>
      <c r="O11" s="116"/>
    </row>
    <row r="12" spans="1:15" s="64" customFormat="1" ht="19.5" customHeight="1">
      <c r="A12" s="129" t="s">
        <v>85</v>
      </c>
      <c r="B12" s="129"/>
      <c r="C12" s="129"/>
      <c r="D12" s="130">
        <v>4290</v>
      </c>
      <c r="E12" s="130"/>
      <c r="F12" s="130"/>
      <c r="G12" s="130"/>
      <c r="H12" s="131" t="s">
        <v>179</v>
      </c>
      <c r="I12" s="131"/>
      <c r="J12" s="131"/>
      <c r="O12" s="116"/>
    </row>
    <row r="13" spans="1:15" s="64" customFormat="1" ht="19.5" customHeight="1">
      <c r="A13" s="129" t="s">
        <v>86</v>
      </c>
      <c r="B13" s="129"/>
      <c r="C13" s="129"/>
      <c r="D13" s="130">
        <v>5453</v>
      </c>
      <c r="E13" s="130"/>
      <c r="F13" s="130"/>
      <c r="G13" s="130"/>
      <c r="H13" s="131" t="s">
        <v>179</v>
      </c>
      <c r="I13" s="131"/>
      <c r="J13" s="131"/>
      <c r="O13" s="116"/>
    </row>
    <row r="14" spans="1:15" s="64" customFormat="1" ht="19.5" customHeight="1">
      <c r="A14" s="129" t="s">
        <v>87</v>
      </c>
      <c r="B14" s="129"/>
      <c r="C14" s="129"/>
      <c r="D14" s="130">
        <v>6914</v>
      </c>
      <c r="E14" s="130"/>
      <c r="F14" s="130"/>
      <c r="G14" s="130"/>
      <c r="H14" s="131" t="s">
        <v>179</v>
      </c>
      <c r="I14" s="131"/>
      <c r="J14" s="131"/>
      <c r="O14" s="116"/>
    </row>
    <row r="15" spans="1:15" s="64" customFormat="1" ht="19.5" customHeight="1">
      <c r="A15" s="129" t="s">
        <v>88</v>
      </c>
      <c r="B15" s="129"/>
      <c r="C15" s="129"/>
      <c r="D15" s="130">
        <v>6656</v>
      </c>
      <c r="E15" s="130"/>
      <c r="F15" s="130"/>
      <c r="G15" s="130"/>
      <c r="H15" s="131" t="s">
        <v>179</v>
      </c>
      <c r="I15" s="131"/>
      <c r="J15" s="131"/>
      <c r="O15" s="116"/>
    </row>
    <row r="16" spans="1:15" s="64" customFormat="1" ht="19.5" customHeight="1">
      <c r="A16" s="129" t="s">
        <v>89</v>
      </c>
      <c r="B16" s="129"/>
      <c r="C16" s="129"/>
      <c r="D16" s="130">
        <v>5848</v>
      </c>
      <c r="E16" s="130"/>
      <c r="F16" s="130"/>
      <c r="G16" s="130"/>
      <c r="H16" s="131" t="s">
        <v>179</v>
      </c>
      <c r="I16" s="131"/>
      <c r="J16" s="131"/>
      <c r="O16" s="116"/>
    </row>
    <row r="17" spans="1:15" s="64" customFormat="1" ht="19.5" customHeight="1">
      <c r="A17" s="129" t="s">
        <v>90</v>
      </c>
      <c r="B17" s="129"/>
      <c r="C17" s="129"/>
      <c r="D17" s="130">
        <v>5827</v>
      </c>
      <c r="E17" s="130"/>
      <c r="F17" s="130"/>
      <c r="G17" s="130"/>
      <c r="H17" s="131" t="s">
        <v>179</v>
      </c>
      <c r="I17" s="131"/>
      <c r="J17" s="131"/>
      <c r="O17" s="116"/>
    </row>
    <row r="18" spans="1:15" s="64" customFormat="1" ht="19.5" customHeight="1">
      <c r="A18" s="129" t="s">
        <v>91</v>
      </c>
      <c r="B18" s="129"/>
      <c r="C18" s="129"/>
      <c r="D18" s="130">
        <v>6219</v>
      </c>
      <c r="E18" s="130"/>
      <c r="F18" s="130"/>
      <c r="G18" s="130"/>
      <c r="H18" s="131" t="s">
        <v>179</v>
      </c>
      <c r="I18" s="131"/>
      <c r="J18" s="131"/>
      <c r="O18" s="116"/>
    </row>
    <row r="19" spans="1:15" s="64" customFormat="1" ht="19.5" customHeight="1">
      <c r="A19" s="129" t="s">
        <v>92</v>
      </c>
      <c r="B19" s="129"/>
      <c r="C19" s="129"/>
      <c r="D19" s="130">
        <v>4292</v>
      </c>
      <c r="E19" s="130"/>
      <c r="F19" s="130"/>
      <c r="G19" s="130"/>
      <c r="H19" s="131" t="s">
        <v>179</v>
      </c>
      <c r="I19" s="131"/>
      <c r="J19" s="131"/>
      <c r="O19" s="116"/>
    </row>
    <row r="20" spans="1:15" s="64" customFormat="1" ht="19.5" customHeight="1">
      <c r="A20" s="132" t="s">
        <v>93</v>
      </c>
      <c r="B20" s="132"/>
      <c r="C20" s="132"/>
      <c r="D20" s="133">
        <v>5373</v>
      </c>
      <c r="E20" s="133"/>
      <c r="F20" s="133"/>
      <c r="G20" s="133"/>
      <c r="H20" s="131" t="s">
        <v>179</v>
      </c>
      <c r="I20" s="131"/>
      <c r="J20" s="131"/>
      <c r="O20" s="116"/>
    </row>
    <row r="21" spans="1:15" s="64" customFormat="1" ht="19.5" customHeight="1">
      <c r="A21" s="134" t="s">
        <v>180</v>
      </c>
      <c r="B21" s="134"/>
      <c r="C21" s="134"/>
      <c r="D21" s="135">
        <f>SUM(D9:G20)</f>
        <v>62547</v>
      </c>
      <c r="E21" s="135"/>
      <c r="F21" s="135"/>
      <c r="G21" s="135"/>
      <c r="H21" s="136" t="s">
        <v>179</v>
      </c>
      <c r="I21" s="136"/>
      <c r="J21" s="136"/>
      <c r="O21" s="116"/>
    </row>
    <row r="22" spans="12:23" ht="15" customHeight="1">
      <c r="L22" s="137"/>
      <c r="M22" s="137"/>
      <c r="N22" s="138"/>
      <c r="O22" s="137"/>
      <c r="P22" s="137"/>
      <c r="Q22" s="137"/>
      <c r="R22" s="137"/>
      <c r="S22" s="137"/>
      <c r="T22" s="137"/>
      <c r="U22" s="137"/>
      <c r="V22" s="137"/>
      <c r="W22" s="137"/>
    </row>
    <row r="23" spans="1:16" s="117" customFormat="1" ht="15.75" customHeight="1">
      <c r="A23" s="117" t="s">
        <v>181</v>
      </c>
      <c r="K23" s="64"/>
      <c r="O23" s="119"/>
      <c r="P23" s="64"/>
    </row>
    <row r="24" s="64" customFormat="1" ht="9" customHeight="1">
      <c r="O24" s="116"/>
    </row>
    <row r="25" spans="1:15" s="64" customFormat="1" ht="15.75" customHeight="1">
      <c r="A25" s="117" t="s">
        <v>182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20"/>
      <c r="O25" s="116"/>
    </row>
    <row r="26" spans="1:15" s="64" customFormat="1" ht="15" customHeight="1">
      <c r="A26" s="139" t="s">
        <v>183</v>
      </c>
      <c r="B26" s="139"/>
      <c r="C26" s="139"/>
      <c r="D26" s="139"/>
      <c r="E26" s="139"/>
      <c r="F26" s="139"/>
      <c r="G26" s="139"/>
      <c r="H26" s="139"/>
      <c r="I26" s="139"/>
      <c r="J26" s="139"/>
      <c r="O26" s="116"/>
    </row>
    <row r="27" s="64" customFormat="1" ht="4.5" customHeight="1">
      <c r="O27" s="116"/>
    </row>
    <row r="28" spans="1:15" s="64" customFormat="1" ht="17.25" customHeight="1">
      <c r="A28" s="121" t="s">
        <v>175</v>
      </c>
      <c r="B28" s="121"/>
      <c r="C28" s="121"/>
      <c r="D28" s="121"/>
      <c r="E28" s="121"/>
      <c r="F28" s="121"/>
      <c r="G28" s="121"/>
      <c r="H28" s="121"/>
      <c r="I28" s="121"/>
      <c r="J28" s="121"/>
      <c r="O28" s="116"/>
    </row>
    <row r="29" spans="1:15" s="64" customFormat="1" ht="20.25" customHeight="1">
      <c r="A29" s="122" t="s">
        <v>184</v>
      </c>
      <c r="B29" s="122"/>
      <c r="C29" s="122"/>
      <c r="D29" s="122"/>
      <c r="E29" s="122"/>
      <c r="F29" s="122"/>
      <c r="G29" s="122"/>
      <c r="H29" s="122"/>
      <c r="I29" s="122"/>
      <c r="J29" s="122"/>
      <c r="O29" s="116"/>
    </row>
    <row r="30" spans="1:15" s="64" customFormat="1" ht="19.5" customHeight="1">
      <c r="A30" s="140" t="s">
        <v>177</v>
      </c>
      <c r="B30" s="140"/>
      <c r="C30" s="140"/>
      <c r="D30" s="141" t="s">
        <v>178</v>
      </c>
      <c r="E30" s="141"/>
      <c r="F30" s="141"/>
      <c r="G30" s="141"/>
      <c r="H30" s="142" t="s">
        <v>185</v>
      </c>
      <c r="I30" s="125" t="s">
        <v>186</v>
      </c>
      <c r="J30" s="125"/>
      <c r="O30" s="116"/>
    </row>
    <row r="31" spans="1:15" s="64" customFormat="1" ht="19.5" customHeight="1">
      <c r="A31" s="143" t="s">
        <v>82</v>
      </c>
      <c r="B31" s="143"/>
      <c r="C31" s="143"/>
      <c r="D31" s="144">
        <v>431722</v>
      </c>
      <c r="E31" s="144"/>
      <c r="F31" s="144"/>
      <c r="G31" s="144"/>
      <c r="H31" s="145" t="s">
        <v>187</v>
      </c>
      <c r="I31" s="146">
        <f>D31*0.187*0.001</f>
        <v>80.73201399999999</v>
      </c>
      <c r="J31" s="146"/>
      <c r="O31" s="116"/>
    </row>
    <row r="32" spans="1:15" s="64" customFormat="1" ht="19.5" customHeight="1">
      <c r="A32" s="147" t="s">
        <v>83</v>
      </c>
      <c r="B32" s="147"/>
      <c r="C32" s="147"/>
      <c r="D32" s="148">
        <v>453407</v>
      </c>
      <c r="E32" s="148"/>
      <c r="F32" s="148"/>
      <c r="G32" s="148"/>
      <c r="H32" s="107" t="s">
        <v>187</v>
      </c>
      <c r="I32" s="149">
        <f aca="true" t="shared" si="0" ref="I32:I42">D32*0.187*0.001</f>
        <v>84.787109</v>
      </c>
      <c r="J32" s="149"/>
      <c r="O32" s="116"/>
    </row>
    <row r="33" spans="1:15" s="64" customFormat="1" ht="19.5" customHeight="1">
      <c r="A33" s="147" t="s">
        <v>84</v>
      </c>
      <c r="B33" s="147"/>
      <c r="C33" s="147"/>
      <c r="D33" s="148">
        <v>467226</v>
      </c>
      <c r="E33" s="148"/>
      <c r="F33" s="148"/>
      <c r="G33" s="148"/>
      <c r="H33" s="107" t="s">
        <v>187</v>
      </c>
      <c r="I33" s="149">
        <f t="shared" si="0"/>
        <v>87.371262</v>
      </c>
      <c r="J33" s="149"/>
      <c r="O33" s="116"/>
    </row>
    <row r="34" spans="1:10" ht="19.5" customHeight="1">
      <c r="A34" s="147" t="s">
        <v>85</v>
      </c>
      <c r="B34" s="147"/>
      <c r="C34" s="147"/>
      <c r="D34" s="148">
        <v>425568</v>
      </c>
      <c r="E34" s="148"/>
      <c r="F34" s="148"/>
      <c r="G34" s="148"/>
      <c r="H34" s="107" t="s">
        <v>187</v>
      </c>
      <c r="I34" s="149">
        <f t="shared" si="0"/>
        <v>79.581216</v>
      </c>
      <c r="J34" s="149"/>
    </row>
    <row r="35" spans="1:10" ht="19.5" customHeight="1">
      <c r="A35" s="147" t="s">
        <v>86</v>
      </c>
      <c r="B35" s="147"/>
      <c r="C35" s="147"/>
      <c r="D35" s="148">
        <v>549642</v>
      </c>
      <c r="E35" s="148"/>
      <c r="F35" s="148"/>
      <c r="G35" s="148"/>
      <c r="H35" s="107" t="s">
        <v>187</v>
      </c>
      <c r="I35" s="149">
        <f t="shared" si="0"/>
        <v>102.783054</v>
      </c>
      <c r="J35" s="149"/>
    </row>
    <row r="36" spans="1:10" ht="19.5" customHeight="1">
      <c r="A36" s="147" t="s">
        <v>87</v>
      </c>
      <c r="B36" s="147"/>
      <c r="C36" s="147"/>
      <c r="D36" s="148">
        <v>564707</v>
      </c>
      <c r="E36" s="148"/>
      <c r="F36" s="148"/>
      <c r="G36" s="148"/>
      <c r="H36" s="107" t="s">
        <v>187</v>
      </c>
      <c r="I36" s="149">
        <f t="shared" si="0"/>
        <v>105.600209</v>
      </c>
      <c r="J36" s="149"/>
    </row>
    <row r="37" spans="1:10" ht="19.5" customHeight="1">
      <c r="A37" s="147" t="s">
        <v>88</v>
      </c>
      <c r="B37" s="147"/>
      <c r="C37" s="147"/>
      <c r="D37" s="148">
        <v>584073</v>
      </c>
      <c r="E37" s="148"/>
      <c r="F37" s="148"/>
      <c r="G37" s="148"/>
      <c r="H37" s="107" t="s">
        <v>187</v>
      </c>
      <c r="I37" s="149">
        <f t="shared" si="0"/>
        <v>109.221651</v>
      </c>
      <c r="J37" s="149"/>
    </row>
    <row r="38" spans="1:10" ht="19.5" customHeight="1">
      <c r="A38" s="147" t="s">
        <v>89</v>
      </c>
      <c r="B38" s="147"/>
      <c r="C38" s="147"/>
      <c r="D38" s="148">
        <v>461656</v>
      </c>
      <c r="E38" s="148"/>
      <c r="F38" s="148"/>
      <c r="G38" s="148"/>
      <c r="H38" s="107" t="s">
        <v>187</v>
      </c>
      <c r="I38" s="149">
        <f t="shared" si="0"/>
        <v>86.329672</v>
      </c>
      <c r="J38" s="149"/>
    </row>
    <row r="39" spans="1:10" ht="19.5" customHeight="1">
      <c r="A39" s="147" t="s">
        <v>90</v>
      </c>
      <c r="B39" s="147"/>
      <c r="C39" s="147"/>
      <c r="D39" s="148">
        <v>544245</v>
      </c>
      <c r="E39" s="148"/>
      <c r="F39" s="148"/>
      <c r="G39" s="148"/>
      <c r="H39" s="107" t="s">
        <v>187</v>
      </c>
      <c r="I39" s="149">
        <f t="shared" si="0"/>
        <v>101.773815</v>
      </c>
      <c r="J39" s="149"/>
    </row>
    <row r="40" spans="1:23" ht="19.5" customHeight="1">
      <c r="A40" s="147" t="s">
        <v>91</v>
      </c>
      <c r="B40" s="147"/>
      <c r="C40" s="147"/>
      <c r="D40" s="148">
        <v>561931</v>
      </c>
      <c r="E40" s="148"/>
      <c r="F40" s="148"/>
      <c r="G40" s="148"/>
      <c r="H40" s="107" t="s">
        <v>187</v>
      </c>
      <c r="I40" s="149">
        <f t="shared" si="0"/>
        <v>105.081097</v>
      </c>
      <c r="J40" s="149"/>
      <c r="L40" s="137"/>
      <c r="M40" s="137"/>
      <c r="N40" s="138"/>
      <c r="O40" s="137"/>
      <c r="P40" s="137"/>
      <c r="Q40" s="137"/>
      <c r="R40" s="137"/>
      <c r="S40" s="137"/>
      <c r="T40" s="137"/>
      <c r="U40" s="137"/>
      <c r="V40" s="137"/>
      <c r="W40" s="137"/>
    </row>
    <row r="41" spans="1:23" ht="19.5" customHeight="1">
      <c r="A41" s="147" t="s">
        <v>92</v>
      </c>
      <c r="B41" s="147"/>
      <c r="C41" s="147"/>
      <c r="D41" s="148">
        <v>489629</v>
      </c>
      <c r="E41" s="148"/>
      <c r="F41" s="148"/>
      <c r="G41" s="148"/>
      <c r="H41" s="107" t="s">
        <v>187</v>
      </c>
      <c r="I41" s="149">
        <f t="shared" si="0"/>
        <v>91.560623</v>
      </c>
      <c r="J41" s="149"/>
      <c r="L41" s="137"/>
      <c r="M41" s="137"/>
      <c r="N41" s="138"/>
      <c r="O41" s="137"/>
      <c r="P41" s="137"/>
      <c r="Q41" s="137"/>
      <c r="R41" s="137"/>
      <c r="S41" s="137"/>
      <c r="T41" s="137"/>
      <c r="U41" s="137"/>
      <c r="V41" s="137"/>
      <c r="W41" s="137"/>
    </row>
    <row r="42" spans="1:23" ht="19.5" customHeight="1">
      <c r="A42" s="150" t="s">
        <v>93</v>
      </c>
      <c r="B42" s="150"/>
      <c r="C42" s="150"/>
      <c r="D42" s="151">
        <v>482611</v>
      </c>
      <c r="E42" s="151"/>
      <c r="F42" s="151"/>
      <c r="G42" s="151"/>
      <c r="H42" s="152" t="s">
        <v>187</v>
      </c>
      <c r="I42" s="149">
        <f t="shared" si="0"/>
        <v>90.248257</v>
      </c>
      <c r="J42" s="149"/>
      <c r="L42" s="137"/>
      <c r="M42" s="137"/>
      <c r="N42" s="138"/>
      <c r="O42" s="137"/>
      <c r="P42" s="137"/>
      <c r="Q42" s="137"/>
      <c r="R42" s="137"/>
      <c r="S42" s="137"/>
      <c r="T42" s="137"/>
      <c r="U42" s="137"/>
      <c r="V42" s="137"/>
      <c r="W42" s="137"/>
    </row>
    <row r="43" spans="1:23" ht="19.5" customHeight="1">
      <c r="A43" s="134" t="s">
        <v>180</v>
      </c>
      <c r="B43" s="134"/>
      <c r="C43" s="134"/>
      <c r="D43" s="135">
        <f>SUM(D32:G42)</f>
        <v>5584695</v>
      </c>
      <c r="E43" s="135"/>
      <c r="F43" s="135"/>
      <c r="G43" s="135"/>
      <c r="H43" s="153" t="s">
        <v>187</v>
      </c>
      <c r="I43" s="154">
        <f>SUM(I31:J42)</f>
        <v>1125.0699789999999</v>
      </c>
      <c r="J43" s="154"/>
      <c r="L43" s="137"/>
      <c r="M43" s="137"/>
      <c r="N43" s="138"/>
      <c r="O43" s="137"/>
      <c r="P43" s="137"/>
      <c r="Q43" s="137"/>
      <c r="R43" s="137"/>
      <c r="S43" s="137"/>
      <c r="T43" s="137"/>
      <c r="U43" s="137"/>
      <c r="V43" s="137"/>
      <c r="W43" s="137"/>
    </row>
    <row r="44" spans="12:23" ht="15" customHeight="1">
      <c r="L44" s="137"/>
      <c r="M44" s="137"/>
      <c r="N44" s="138"/>
      <c r="O44" s="137"/>
      <c r="P44" s="137"/>
      <c r="Q44" s="137"/>
      <c r="R44" s="137"/>
      <c r="S44" s="137"/>
      <c r="T44" s="137"/>
      <c r="U44" s="137"/>
      <c r="V44" s="137"/>
      <c r="W44" s="137"/>
    </row>
    <row r="45" spans="1:28" s="117" customFormat="1" ht="15.75" customHeight="1">
      <c r="A45" s="117" t="s">
        <v>188</v>
      </c>
      <c r="K45" s="64"/>
      <c r="L45" s="137"/>
      <c r="M45" s="137"/>
      <c r="N45" s="138"/>
      <c r="O45" s="137"/>
      <c r="P45" s="137"/>
      <c r="Q45" s="137"/>
      <c r="R45" s="137"/>
      <c r="S45" s="137"/>
      <c r="T45" s="137"/>
      <c r="U45" s="137"/>
      <c r="V45" s="137"/>
      <c r="W45" s="137"/>
      <c r="AA45" s="119"/>
      <c r="AB45" s="64"/>
    </row>
    <row r="46" spans="12:23" ht="5.25" customHeight="1">
      <c r="L46" s="137"/>
      <c r="M46" s="137"/>
      <c r="N46" s="138"/>
      <c r="O46" s="137"/>
      <c r="P46" s="137"/>
      <c r="Q46" s="137"/>
      <c r="R46" s="137"/>
      <c r="S46" s="137"/>
      <c r="T46" s="137"/>
      <c r="U46" s="137"/>
      <c r="V46" s="137"/>
      <c r="W46" s="137"/>
    </row>
    <row r="47" spans="1:23" s="64" customFormat="1" ht="15.75" customHeight="1">
      <c r="A47" s="117" t="s">
        <v>189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20"/>
      <c r="L47" s="137"/>
      <c r="M47" s="137"/>
      <c r="N47" s="138"/>
      <c r="O47" s="137"/>
      <c r="P47" s="137"/>
      <c r="Q47" s="137"/>
      <c r="R47" s="137"/>
      <c r="S47" s="137"/>
      <c r="T47" s="137"/>
      <c r="U47" s="137"/>
      <c r="V47" s="137"/>
      <c r="W47" s="116"/>
    </row>
    <row r="48" spans="1:23" s="64" customFormat="1" ht="15" customHeight="1">
      <c r="A48" s="139" t="s">
        <v>183</v>
      </c>
      <c r="B48" s="139"/>
      <c r="C48" s="139"/>
      <c r="D48" s="139"/>
      <c r="E48" s="139"/>
      <c r="F48" s="139"/>
      <c r="G48" s="139"/>
      <c r="H48" s="139"/>
      <c r="I48" s="139"/>
      <c r="J48" s="139"/>
      <c r="L48" s="137"/>
      <c r="M48" s="137"/>
      <c r="N48" s="138"/>
      <c r="O48" s="137"/>
      <c r="P48" s="137"/>
      <c r="Q48" s="137"/>
      <c r="R48" s="137"/>
      <c r="S48" s="137"/>
      <c r="T48" s="137"/>
      <c r="U48" s="137"/>
      <c r="V48" s="137"/>
      <c r="W48" s="116"/>
    </row>
    <row r="49" spans="1:23" s="64" customFormat="1" ht="7.5" customHeight="1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L49" s="137"/>
      <c r="M49" s="137"/>
      <c r="N49" s="138"/>
      <c r="O49" s="137"/>
      <c r="P49" s="137"/>
      <c r="Q49" s="137"/>
      <c r="R49" s="137"/>
      <c r="S49" s="137"/>
      <c r="T49" s="137"/>
      <c r="U49" s="137"/>
      <c r="V49" s="137"/>
      <c r="W49" s="116"/>
    </row>
    <row r="50" spans="1:23" s="158" customFormat="1" ht="16.5" customHeight="1">
      <c r="A50" s="123" t="s">
        <v>177</v>
      </c>
      <c r="B50" s="123"/>
      <c r="C50" s="123"/>
      <c r="D50" s="155" t="s">
        <v>190</v>
      </c>
      <c r="E50" s="155"/>
      <c r="F50" s="155"/>
      <c r="G50" s="155"/>
      <c r="H50" s="155"/>
      <c r="I50" s="155"/>
      <c r="J50" s="155"/>
      <c r="K50" s="156"/>
      <c r="L50" s="137"/>
      <c r="M50" s="137"/>
      <c r="N50" s="138"/>
      <c r="O50" s="137"/>
      <c r="P50" s="137"/>
      <c r="Q50" s="137"/>
      <c r="R50" s="137"/>
      <c r="S50" s="137"/>
      <c r="T50" s="137"/>
      <c r="U50" s="137"/>
      <c r="V50" s="137"/>
      <c r="W50" s="157"/>
    </row>
    <row r="51" spans="1:23" s="158" customFormat="1" ht="19.5" customHeight="1">
      <c r="A51" s="123"/>
      <c r="B51" s="123"/>
      <c r="C51" s="123"/>
      <c r="D51" s="159" t="s">
        <v>191</v>
      </c>
      <c r="E51" s="159"/>
      <c r="F51" s="159"/>
      <c r="G51" s="159"/>
      <c r="H51" s="159"/>
      <c r="I51" s="159"/>
      <c r="J51" s="159"/>
      <c r="K51" s="160"/>
      <c r="L51" s="137"/>
      <c r="M51" s="137"/>
      <c r="N51" s="138"/>
      <c r="O51" s="137"/>
      <c r="P51" s="137"/>
      <c r="Q51" s="137"/>
      <c r="R51" s="137"/>
      <c r="S51" s="137"/>
      <c r="T51" s="137"/>
      <c r="U51" s="137"/>
      <c r="V51" s="137"/>
      <c r="W51" s="157"/>
    </row>
    <row r="52" spans="1:23" s="158" customFormat="1" ht="19.5" customHeight="1">
      <c r="A52" s="123"/>
      <c r="B52" s="123"/>
      <c r="C52" s="123"/>
      <c r="D52" s="141" t="s">
        <v>178</v>
      </c>
      <c r="E52" s="141"/>
      <c r="F52" s="141"/>
      <c r="G52" s="141"/>
      <c r="H52" s="142" t="s">
        <v>95</v>
      </c>
      <c r="I52" s="125" t="s">
        <v>186</v>
      </c>
      <c r="J52" s="125"/>
      <c r="K52" s="161"/>
      <c r="L52" s="137"/>
      <c r="M52" s="137"/>
      <c r="N52" s="138"/>
      <c r="O52" s="137"/>
      <c r="P52" s="137"/>
      <c r="Q52" s="137"/>
      <c r="R52" s="137"/>
      <c r="S52" s="137"/>
      <c r="T52" s="137"/>
      <c r="U52" s="137"/>
      <c r="V52" s="137"/>
      <c r="W52" s="157"/>
    </row>
    <row r="53" spans="1:23" s="64" customFormat="1" ht="19.5" customHeight="1">
      <c r="A53" s="126" t="s">
        <v>82</v>
      </c>
      <c r="B53" s="126"/>
      <c r="C53" s="126"/>
      <c r="D53" s="162">
        <v>47854</v>
      </c>
      <c r="E53" s="162"/>
      <c r="F53" s="162"/>
      <c r="G53" s="162"/>
      <c r="H53" s="163" t="s">
        <v>192</v>
      </c>
      <c r="I53" s="164">
        <f aca="true" t="shared" si="1" ref="I53:I65">D53*0.882/1000</f>
        <v>42.207228</v>
      </c>
      <c r="J53" s="164"/>
      <c r="K53" s="165"/>
      <c r="L53" s="137"/>
      <c r="M53" s="137"/>
      <c r="N53" s="138"/>
      <c r="O53" s="137"/>
      <c r="P53" s="137"/>
      <c r="Q53" s="137"/>
      <c r="R53" s="137"/>
      <c r="S53" s="137"/>
      <c r="T53" s="137"/>
      <c r="U53" s="137"/>
      <c r="V53" s="137"/>
      <c r="W53" s="116"/>
    </row>
    <row r="54" spans="1:23" s="64" customFormat="1" ht="19.5" customHeight="1">
      <c r="A54" s="129" t="s">
        <v>83</v>
      </c>
      <c r="B54" s="129"/>
      <c r="C54" s="129"/>
      <c r="D54" s="148">
        <v>40051</v>
      </c>
      <c r="E54" s="148"/>
      <c r="F54" s="148"/>
      <c r="G54" s="148"/>
      <c r="H54" s="107" t="s">
        <v>192</v>
      </c>
      <c r="I54" s="149">
        <f t="shared" si="1"/>
        <v>35.324982000000006</v>
      </c>
      <c r="J54" s="149"/>
      <c r="K54" s="165"/>
      <c r="L54" s="137"/>
      <c r="M54" s="137"/>
      <c r="N54" s="138"/>
      <c r="O54" s="137"/>
      <c r="P54" s="137"/>
      <c r="Q54" s="137"/>
      <c r="R54" s="137"/>
      <c r="S54" s="137"/>
      <c r="T54" s="137"/>
      <c r="U54" s="137"/>
      <c r="V54" s="137"/>
      <c r="W54" s="116"/>
    </row>
    <row r="55" spans="1:23" s="64" customFormat="1" ht="19.5" customHeight="1">
      <c r="A55" s="129" t="s">
        <v>84</v>
      </c>
      <c r="B55" s="129"/>
      <c r="C55" s="129"/>
      <c r="D55" s="148">
        <v>34351</v>
      </c>
      <c r="E55" s="148"/>
      <c r="F55" s="148"/>
      <c r="G55" s="148"/>
      <c r="H55" s="107" t="s">
        <v>192</v>
      </c>
      <c r="I55" s="149">
        <f t="shared" si="1"/>
        <v>30.297582</v>
      </c>
      <c r="J55" s="149"/>
      <c r="K55" s="165"/>
      <c r="L55" s="137"/>
      <c r="M55" s="137"/>
      <c r="N55" s="138"/>
      <c r="O55" s="137"/>
      <c r="P55" s="137"/>
      <c r="Q55" s="137"/>
      <c r="R55" s="137"/>
      <c r="S55" s="137"/>
      <c r="T55" s="137"/>
      <c r="U55" s="137"/>
      <c r="V55" s="137"/>
      <c r="W55" s="116"/>
    </row>
    <row r="56" spans="1:23" s="64" customFormat="1" ht="19.5" customHeight="1">
      <c r="A56" s="129" t="s">
        <v>85</v>
      </c>
      <c r="B56" s="129"/>
      <c r="C56" s="129"/>
      <c r="D56" s="148">
        <v>28534</v>
      </c>
      <c r="E56" s="148"/>
      <c r="F56" s="148"/>
      <c r="G56" s="148"/>
      <c r="H56" s="107" t="s">
        <v>192</v>
      </c>
      <c r="I56" s="149">
        <f t="shared" si="1"/>
        <v>25.166988</v>
      </c>
      <c r="J56" s="149"/>
      <c r="K56" s="165"/>
      <c r="L56" s="137"/>
      <c r="M56" s="137"/>
      <c r="N56" s="138"/>
      <c r="O56" s="137"/>
      <c r="P56" s="137"/>
      <c r="Q56" s="137"/>
      <c r="R56" s="137"/>
      <c r="S56" s="137"/>
      <c r="T56" s="137"/>
      <c r="U56" s="137"/>
      <c r="V56" s="137"/>
      <c r="W56" s="116"/>
    </row>
    <row r="57" spans="1:23" ht="19.5" customHeight="1">
      <c r="A57" s="129" t="s">
        <v>86</v>
      </c>
      <c r="B57" s="129"/>
      <c r="C57" s="129"/>
      <c r="D57" s="148">
        <v>31983</v>
      </c>
      <c r="E57" s="148"/>
      <c r="F57" s="148"/>
      <c r="G57" s="148"/>
      <c r="H57" s="107" t="s">
        <v>192</v>
      </c>
      <c r="I57" s="149">
        <f t="shared" si="1"/>
        <v>28.209006000000002</v>
      </c>
      <c r="J57" s="149"/>
      <c r="K57" s="165"/>
      <c r="L57" s="137"/>
      <c r="M57" s="137"/>
      <c r="N57" s="138"/>
      <c r="O57" s="137"/>
      <c r="P57" s="137"/>
      <c r="Q57" s="137"/>
      <c r="R57" s="137"/>
      <c r="S57" s="137"/>
      <c r="T57" s="137"/>
      <c r="U57" s="137"/>
      <c r="V57" s="137"/>
      <c r="W57" s="137"/>
    </row>
    <row r="58" spans="1:23" ht="19.5" customHeight="1">
      <c r="A58" s="129" t="s">
        <v>87</v>
      </c>
      <c r="B58" s="129"/>
      <c r="C58" s="129"/>
      <c r="D58" s="148">
        <v>25668</v>
      </c>
      <c r="E58" s="148"/>
      <c r="F58" s="148"/>
      <c r="G58" s="148"/>
      <c r="H58" s="107" t="s">
        <v>192</v>
      </c>
      <c r="I58" s="149">
        <f t="shared" si="1"/>
        <v>22.639176</v>
      </c>
      <c r="J58" s="149"/>
      <c r="K58" s="165"/>
      <c r="L58" s="137"/>
      <c r="M58" s="137"/>
      <c r="N58" s="138"/>
      <c r="O58" s="137"/>
      <c r="P58" s="137"/>
      <c r="Q58" s="137"/>
      <c r="R58" s="137"/>
      <c r="S58" s="137"/>
      <c r="T58" s="137"/>
      <c r="U58" s="137"/>
      <c r="V58" s="137"/>
      <c r="W58" s="137"/>
    </row>
    <row r="59" spans="1:23" ht="19.5" customHeight="1">
      <c r="A59" s="129" t="s">
        <v>88</v>
      </c>
      <c r="B59" s="129"/>
      <c r="C59" s="129"/>
      <c r="D59" s="148">
        <v>22020</v>
      </c>
      <c r="E59" s="148"/>
      <c r="F59" s="148"/>
      <c r="G59" s="148"/>
      <c r="H59" s="107" t="s">
        <v>192</v>
      </c>
      <c r="I59" s="149">
        <f t="shared" si="1"/>
        <v>19.42164</v>
      </c>
      <c r="J59" s="149"/>
      <c r="K59" s="165"/>
      <c r="L59" s="137"/>
      <c r="M59" s="137"/>
      <c r="N59" s="138"/>
      <c r="O59" s="137"/>
      <c r="P59" s="137"/>
      <c r="Q59" s="137"/>
      <c r="R59" s="137"/>
      <c r="S59" s="137"/>
      <c r="T59" s="137"/>
      <c r="U59" s="137"/>
      <c r="V59" s="137"/>
      <c r="W59" s="137"/>
    </row>
    <row r="60" spans="1:23" ht="19.5" customHeight="1">
      <c r="A60" s="129" t="s">
        <v>89</v>
      </c>
      <c r="B60" s="129"/>
      <c r="C60" s="129"/>
      <c r="D60" s="148">
        <v>4369</v>
      </c>
      <c r="E60" s="148"/>
      <c r="F60" s="148"/>
      <c r="G60" s="148"/>
      <c r="H60" s="107" t="s">
        <v>192</v>
      </c>
      <c r="I60" s="149">
        <f t="shared" si="1"/>
        <v>3.8534580000000003</v>
      </c>
      <c r="J60" s="149"/>
      <c r="K60" s="165"/>
      <c r="L60" s="137"/>
      <c r="M60" s="137"/>
      <c r="N60" s="138"/>
      <c r="O60" s="137"/>
      <c r="P60" s="137"/>
      <c r="Q60" s="137"/>
      <c r="R60" s="137"/>
      <c r="S60" s="137"/>
      <c r="T60" s="137"/>
      <c r="U60" s="137"/>
      <c r="V60" s="137"/>
      <c r="W60" s="137"/>
    </row>
    <row r="61" spans="1:23" ht="19.5" customHeight="1">
      <c r="A61" s="129" t="s">
        <v>90</v>
      </c>
      <c r="B61" s="129"/>
      <c r="C61" s="129"/>
      <c r="D61" s="148">
        <v>10441</v>
      </c>
      <c r="E61" s="148"/>
      <c r="F61" s="148"/>
      <c r="G61" s="148"/>
      <c r="H61" s="107" t="s">
        <v>192</v>
      </c>
      <c r="I61" s="149">
        <f t="shared" si="1"/>
        <v>9.208962</v>
      </c>
      <c r="J61" s="149"/>
      <c r="K61" s="165"/>
      <c r="L61" s="137"/>
      <c r="M61" s="137"/>
      <c r="N61" s="138"/>
      <c r="O61" s="137"/>
      <c r="P61" s="137"/>
      <c r="Q61" s="137"/>
      <c r="R61" s="137"/>
      <c r="S61" s="137"/>
      <c r="T61" s="137"/>
      <c r="U61" s="137"/>
      <c r="V61" s="137"/>
      <c r="W61" s="137"/>
    </row>
    <row r="62" spans="1:23" ht="19.5" customHeight="1">
      <c r="A62" s="129" t="s">
        <v>91</v>
      </c>
      <c r="B62" s="129"/>
      <c r="C62" s="129"/>
      <c r="D62" s="148">
        <v>39118</v>
      </c>
      <c r="E62" s="148"/>
      <c r="F62" s="148"/>
      <c r="G62" s="148"/>
      <c r="H62" s="107" t="s">
        <v>192</v>
      </c>
      <c r="I62" s="149">
        <f t="shared" si="1"/>
        <v>34.502076</v>
      </c>
      <c r="J62" s="149"/>
      <c r="K62" s="165"/>
      <c r="L62" s="137"/>
      <c r="M62" s="137"/>
      <c r="N62" s="138"/>
      <c r="O62" s="137"/>
      <c r="P62" s="137"/>
      <c r="Q62" s="137"/>
      <c r="R62" s="137"/>
      <c r="S62" s="137"/>
      <c r="T62" s="137"/>
      <c r="U62" s="137"/>
      <c r="V62" s="137"/>
      <c r="W62" s="137"/>
    </row>
    <row r="63" spans="1:23" ht="19.5" customHeight="1">
      <c r="A63" s="129" t="s">
        <v>92</v>
      </c>
      <c r="B63" s="129"/>
      <c r="C63" s="129"/>
      <c r="D63" s="148">
        <v>41692</v>
      </c>
      <c r="E63" s="148"/>
      <c r="F63" s="148"/>
      <c r="G63" s="148"/>
      <c r="H63" s="107" t="s">
        <v>192</v>
      </c>
      <c r="I63" s="149">
        <f t="shared" si="1"/>
        <v>36.772344</v>
      </c>
      <c r="J63" s="149"/>
      <c r="K63" s="165"/>
      <c r="L63" s="137"/>
      <c r="M63" s="137"/>
      <c r="N63" s="138"/>
      <c r="O63" s="137"/>
      <c r="P63" s="137"/>
      <c r="Q63" s="137"/>
      <c r="R63" s="137"/>
      <c r="S63" s="137"/>
      <c r="T63" s="137"/>
      <c r="U63" s="137"/>
      <c r="V63" s="137"/>
      <c r="W63" s="137"/>
    </row>
    <row r="64" spans="1:23" ht="19.5" customHeight="1">
      <c r="A64" s="166" t="s">
        <v>93</v>
      </c>
      <c r="B64" s="166"/>
      <c r="C64" s="166"/>
      <c r="D64" s="151">
        <v>47843</v>
      </c>
      <c r="E64" s="151"/>
      <c r="F64" s="151"/>
      <c r="G64" s="151"/>
      <c r="H64" s="152" t="s">
        <v>192</v>
      </c>
      <c r="I64" s="167">
        <f t="shared" si="1"/>
        <v>42.197525999999996</v>
      </c>
      <c r="J64" s="167"/>
      <c r="K64" s="165"/>
      <c r="L64" s="137"/>
      <c r="M64" s="137"/>
      <c r="N64" s="138"/>
      <c r="O64" s="137"/>
      <c r="P64" s="137"/>
      <c r="Q64" s="137"/>
      <c r="R64" s="137"/>
      <c r="S64" s="137"/>
      <c r="T64" s="137"/>
      <c r="U64" s="137"/>
      <c r="V64" s="137"/>
      <c r="W64" s="137"/>
    </row>
    <row r="65" spans="1:23" ht="19.5" customHeight="1">
      <c r="A65" s="168" t="s">
        <v>180</v>
      </c>
      <c r="B65" s="168"/>
      <c r="C65" s="168"/>
      <c r="D65" s="135">
        <f>SUM(D53:E64)</f>
        <v>373924</v>
      </c>
      <c r="E65" s="135"/>
      <c r="F65" s="135"/>
      <c r="G65" s="135"/>
      <c r="H65" s="153" t="s">
        <v>192</v>
      </c>
      <c r="I65" s="154">
        <f t="shared" si="1"/>
        <v>329.800968</v>
      </c>
      <c r="J65" s="154"/>
      <c r="K65" s="169"/>
      <c r="L65" s="137"/>
      <c r="M65" s="137"/>
      <c r="N65" s="138"/>
      <c r="O65" s="137"/>
      <c r="P65" s="137"/>
      <c r="Q65" s="137"/>
      <c r="R65" s="137"/>
      <c r="S65" s="137"/>
      <c r="T65" s="137"/>
      <c r="U65" s="137"/>
      <c r="V65" s="137"/>
      <c r="W65" s="137"/>
    </row>
    <row r="66" spans="12:23" ht="13.5" customHeight="1">
      <c r="L66" s="137"/>
      <c r="M66" s="137"/>
      <c r="N66" s="138"/>
      <c r="O66" s="137"/>
      <c r="P66" s="137"/>
      <c r="Q66" s="137"/>
      <c r="R66" s="137"/>
      <c r="S66" s="137"/>
      <c r="T66" s="137"/>
      <c r="U66" s="137"/>
      <c r="V66" s="137"/>
      <c r="W66" s="137"/>
    </row>
    <row r="67" spans="1:23" ht="48" customHeight="1">
      <c r="A67" s="170" t="s">
        <v>193</v>
      </c>
      <c r="B67" s="170"/>
      <c r="C67" s="170"/>
      <c r="D67" s="170"/>
      <c r="E67" s="170"/>
      <c r="F67" s="170"/>
      <c r="G67" s="170"/>
      <c r="H67" s="170"/>
      <c r="I67" s="171"/>
      <c r="J67" s="171"/>
      <c r="K67" s="171"/>
      <c r="L67" s="137"/>
      <c r="M67" s="137"/>
      <c r="N67" s="138"/>
      <c r="O67" s="137"/>
      <c r="P67" s="137"/>
      <c r="Q67" s="137"/>
      <c r="R67" s="137"/>
      <c r="S67" s="137"/>
      <c r="T67" s="137"/>
      <c r="U67" s="137"/>
      <c r="V67" s="137"/>
      <c r="W67" s="137"/>
    </row>
    <row r="68" spans="1:27" s="137" customFormat="1" ht="13.5" customHeight="1">
      <c r="A68" s="172" t="s">
        <v>194</v>
      </c>
      <c r="B68" s="172"/>
      <c r="C68" s="172"/>
      <c r="D68" s="172"/>
      <c r="E68" s="172"/>
      <c r="F68" s="173" t="s">
        <v>195</v>
      </c>
      <c r="G68" s="174" t="s">
        <v>196</v>
      </c>
      <c r="H68" s="174"/>
      <c r="I68" s="175"/>
      <c r="J68" s="175"/>
      <c r="K68" s="175"/>
      <c r="N68" s="138"/>
      <c r="AA68" s="176"/>
    </row>
    <row r="69" spans="1:27" s="137" customFormat="1" ht="12.75" customHeight="1">
      <c r="A69" s="177" t="s">
        <v>197</v>
      </c>
      <c r="B69" s="177"/>
      <c r="C69" s="177"/>
      <c r="D69" s="177"/>
      <c r="E69" s="177"/>
      <c r="F69" s="178" t="s">
        <v>198</v>
      </c>
      <c r="G69" s="179">
        <v>1.02</v>
      </c>
      <c r="H69" s="179"/>
      <c r="I69" s="175"/>
      <c r="J69" s="175"/>
      <c r="K69" s="175"/>
      <c r="L69" s="64"/>
      <c r="M69" s="64"/>
      <c r="N69" s="115"/>
      <c r="O69" s="64"/>
      <c r="P69" s="64"/>
      <c r="Q69" s="64"/>
      <c r="R69" s="64"/>
      <c r="S69" s="64"/>
      <c r="T69" s="64"/>
      <c r="U69" s="64"/>
      <c r="V69" s="64"/>
      <c r="W69" s="64"/>
      <c r="AA69" s="176"/>
    </row>
    <row r="70" spans="1:27" s="137" customFormat="1" ht="13.5" customHeight="1">
      <c r="A70" s="177"/>
      <c r="B70" s="177"/>
      <c r="C70" s="177"/>
      <c r="D70" s="177"/>
      <c r="E70" s="177"/>
      <c r="F70" s="180" t="s">
        <v>199</v>
      </c>
      <c r="G70" s="181">
        <v>0.86</v>
      </c>
      <c r="H70" s="181"/>
      <c r="I70" s="175"/>
      <c r="J70" s="175"/>
      <c r="K70" s="175"/>
      <c r="L70" s="64"/>
      <c r="M70" s="64"/>
      <c r="N70" s="115"/>
      <c r="O70" s="64"/>
      <c r="P70" s="64"/>
      <c r="Q70" s="64"/>
      <c r="R70" s="64"/>
      <c r="S70" s="64"/>
      <c r="T70" s="64"/>
      <c r="U70" s="64"/>
      <c r="V70" s="64"/>
      <c r="W70" s="64"/>
      <c r="AA70" s="176"/>
    </row>
    <row r="71" spans="1:27" s="137" customFormat="1" ht="13.5" customHeight="1">
      <c r="A71" s="177" t="s">
        <v>200</v>
      </c>
      <c r="B71" s="177"/>
      <c r="C71" s="177"/>
      <c r="D71" s="177"/>
      <c r="E71" s="177"/>
      <c r="F71" s="182" t="s">
        <v>198</v>
      </c>
      <c r="G71" s="183">
        <v>0.98</v>
      </c>
      <c r="H71" s="183"/>
      <c r="I71" s="175"/>
      <c r="J71" s="175"/>
      <c r="K71" s="175"/>
      <c r="L71" s="64"/>
      <c r="M71" s="64"/>
      <c r="N71" s="115"/>
      <c r="O71" s="64"/>
      <c r="P71" s="64"/>
      <c r="Q71" s="64"/>
      <c r="R71" s="64"/>
      <c r="S71" s="64"/>
      <c r="T71" s="64"/>
      <c r="U71" s="64"/>
      <c r="V71" s="64"/>
      <c r="W71" s="64"/>
      <c r="AA71" s="176"/>
    </row>
    <row r="72" spans="1:27" s="137" customFormat="1" ht="13.5" customHeight="1">
      <c r="A72" s="177" t="s">
        <v>201</v>
      </c>
      <c r="B72" s="177"/>
      <c r="C72" s="177"/>
      <c r="D72" s="177"/>
      <c r="E72" s="177"/>
      <c r="F72" s="182" t="s">
        <v>198</v>
      </c>
      <c r="G72" s="183">
        <v>1.1</v>
      </c>
      <c r="H72" s="183"/>
      <c r="I72" s="175"/>
      <c r="J72" s="175"/>
      <c r="K72" s="175"/>
      <c r="L72" s="64"/>
      <c r="M72" s="64"/>
      <c r="N72" s="115"/>
      <c r="O72" s="64"/>
      <c r="P72" s="64"/>
      <c r="Q72" s="64"/>
      <c r="R72" s="64"/>
      <c r="S72" s="64"/>
      <c r="T72" s="64"/>
      <c r="U72" s="64"/>
      <c r="V72" s="64"/>
      <c r="W72" s="64"/>
      <c r="AA72" s="176"/>
    </row>
    <row r="73" spans="1:27" s="137" customFormat="1" ht="13.5" customHeight="1">
      <c r="A73" s="177" t="s">
        <v>202</v>
      </c>
      <c r="B73" s="177"/>
      <c r="C73" s="177"/>
      <c r="D73" s="177"/>
      <c r="E73" s="177"/>
      <c r="F73" s="182" t="s">
        <v>199</v>
      </c>
      <c r="G73" s="183">
        <v>0.616</v>
      </c>
      <c r="H73" s="183"/>
      <c r="I73" s="175"/>
      <c r="J73" s="175"/>
      <c r="K73" s="175"/>
      <c r="L73" s="64"/>
      <c r="M73" s="64"/>
      <c r="N73" s="115"/>
      <c r="O73" s="64"/>
      <c r="P73" s="64"/>
      <c r="Q73" s="64"/>
      <c r="R73" s="64"/>
      <c r="S73" s="64"/>
      <c r="T73" s="64"/>
      <c r="U73" s="64"/>
      <c r="V73" s="64"/>
      <c r="W73" s="64"/>
      <c r="AA73" s="176"/>
    </row>
    <row r="74" spans="1:27" s="137" customFormat="1" ht="13.5" customHeight="1">
      <c r="A74" s="177" t="s">
        <v>203</v>
      </c>
      <c r="B74" s="177"/>
      <c r="C74" s="177"/>
      <c r="D74" s="177"/>
      <c r="E74" s="177"/>
      <c r="F74" s="182" t="s">
        <v>204</v>
      </c>
      <c r="G74" s="183">
        <v>2.53</v>
      </c>
      <c r="H74" s="183"/>
      <c r="I74" s="175"/>
      <c r="J74" s="175"/>
      <c r="K74" s="175"/>
      <c r="L74" s="64"/>
      <c r="M74" s="64"/>
      <c r="N74" s="115"/>
      <c r="O74" s="64"/>
      <c r="P74" s="64"/>
      <c r="Q74" s="64"/>
      <c r="R74" s="64"/>
      <c r="S74" s="64"/>
      <c r="T74" s="64"/>
      <c r="U74" s="64"/>
      <c r="V74" s="64"/>
      <c r="W74" s="64"/>
      <c r="AA74" s="176"/>
    </row>
    <row r="75" spans="1:27" s="137" customFormat="1" ht="13.5" customHeight="1">
      <c r="A75" s="177" t="s">
        <v>203</v>
      </c>
      <c r="B75" s="177"/>
      <c r="C75" s="177"/>
      <c r="D75" s="177"/>
      <c r="E75" s="177"/>
      <c r="F75" s="182" t="s">
        <v>205</v>
      </c>
      <c r="G75" s="183">
        <v>2.67</v>
      </c>
      <c r="H75" s="183"/>
      <c r="I75" s="175"/>
      <c r="J75" s="175"/>
      <c r="K75" s="175"/>
      <c r="L75" s="64"/>
      <c r="M75" s="64"/>
      <c r="N75" s="115"/>
      <c r="O75" s="64"/>
      <c r="P75" s="64"/>
      <c r="Q75" s="64"/>
      <c r="R75" s="64"/>
      <c r="S75" s="64"/>
      <c r="T75" s="64"/>
      <c r="U75" s="64"/>
      <c r="V75" s="64"/>
      <c r="W75" s="64"/>
      <c r="AA75" s="176"/>
    </row>
    <row r="76" spans="1:27" s="137" customFormat="1" ht="12.75" customHeight="1">
      <c r="A76" s="177" t="s">
        <v>206</v>
      </c>
      <c r="B76" s="177"/>
      <c r="C76" s="177"/>
      <c r="D76" s="177"/>
      <c r="E76" s="177"/>
      <c r="F76" s="178" t="s">
        <v>198</v>
      </c>
      <c r="G76" s="179">
        <v>1.02</v>
      </c>
      <c r="H76" s="179"/>
      <c r="I76" s="175"/>
      <c r="J76" s="175"/>
      <c r="K76" s="175"/>
      <c r="L76" s="64"/>
      <c r="M76" s="64"/>
      <c r="N76" s="115"/>
      <c r="O76" s="64"/>
      <c r="P76" s="64"/>
      <c r="Q76" s="64"/>
      <c r="R76" s="64"/>
      <c r="S76" s="64"/>
      <c r="T76" s="64"/>
      <c r="U76" s="64"/>
      <c r="V76" s="64"/>
      <c r="W76" s="64"/>
      <c r="AA76" s="176"/>
    </row>
    <row r="77" spans="1:27" s="137" customFormat="1" ht="13.5" customHeight="1">
      <c r="A77" s="177"/>
      <c r="B77" s="177"/>
      <c r="C77" s="177"/>
      <c r="D77" s="177"/>
      <c r="E77" s="177"/>
      <c r="F77" s="180" t="s">
        <v>199</v>
      </c>
      <c r="G77" s="181">
        <v>0.765</v>
      </c>
      <c r="H77" s="181"/>
      <c r="I77" s="175"/>
      <c r="J77" s="175"/>
      <c r="K77" s="175"/>
      <c r="L77" s="64"/>
      <c r="M77" s="64"/>
      <c r="N77" s="115"/>
      <c r="O77" s="64"/>
      <c r="P77" s="64"/>
      <c r="Q77" s="64"/>
      <c r="R77" s="64"/>
      <c r="S77" s="64"/>
      <c r="T77" s="64"/>
      <c r="U77" s="64"/>
      <c r="V77" s="64"/>
      <c r="W77" s="64"/>
      <c r="AA77" s="176"/>
    </row>
    <row r="78" spans="1:27" s="137" customFormat="1" ht="12.75" customHeight="1">
      <c r="A78" s="177" t="s">
        <v>207</v>
      </c>
      <c r="B78" s="177"/>
      <c r="C78" s="177"/>
      <c r="D78" s="177"/>
      <c r="E78" s="177"/>
      <c r="F78" s="178" t="s">
        <v>198</v>
      </c>
      <c r="G78" s="179">
        <v>0.88</v>
      </c>
      <c r="H78" s="179"/>
      <c r="I78" s="175"/>
      <c r="J78" s="175"/>
      <c r="K78" s="175"/>
      <c r="L78" s="64"/>
      <c r="M78" s="64"/>
      <c r="N78" s="115"/>
      <c r="O78" s="64"/>
      <c r="P78" s="64"/>
      <c r="Q78" s="64"/>
      <c r="R78" s="64"/>
      <c r="S78" s="64"/>
      <c r="T78" s="64"/>
      <c r="U78" s="64"/>
      <c r="V78" s="64"/>
      <c r="W78" s="64"/>
      <c r="AA78" s="176"/>
    </row>
    <row r="79" spans="1:27" s="137" customFormat="1" ht="13.5" customHeight="1">
      <c r="A79" s="177"/>
      <c r="B79" s="177"/>
      <c r="C79" s="177"/>
      <c r="D79" s="177"/>
      <c r="E79" s="177"/>
      <c r="F79" s="180" t="s">
        <v>199</v>
      </c>
      <c r="G79" s="181">
        <v>0.79</v>
      </c>
      <c r="H79" s="181"/>
      <c r="I79" s="175"/>
      <c r="J79" s="175"/>
      <c r="K79" s="175"/>
      <c r="L79" s="64"/>
      <c r="M79" s="64"/>
      <c r="N79" s="115"/>
      <c r="O79" s="64"/>
      <c r="P79" s="64"/>
      <c r="Q79" s="64"/>
      <c r="R79" s="64"/>
      <c r="S79" s="64"/>
      <c r="T79" s="64"/>
      <c r="U79" s="64"/>
      <c r="V79" s="64"/>
      <c r="W79" s="64"/>
      <c r="AA79" s="176"/>
    </row>
    <row r="80" spans="1:27" s="137" customFormat="1" ht="13.5" customHeight="1">
      <c r="A80" s="177" t="s">
        <v>208</v>
      </c>
      <c r="B80" s="177"/>
      <c r="C80" s="177"/>
      <c r="D80" s="177"/>
      <c r="E80" s="177"/>
      <c r="F80" s="182" t="s">
        <v>198</v>
      </c>
      <c r="G80" s="183">
        <v>0.4</v>
      </c>
      <c r="H80" s="183"/>
      <c r="I80" s="175"/>
      <c r="J80" s="175"/>
      <c r="K80" s="175"/>
      <c r="L80" s="64"/>
      <c r="M80" s="64"/>
      <c r="N80" s="115"/>
      <c r="O80" s="64"/>
      <c r="P80" s="64"/>
      <c r="Q80" s="64"/>
      <c r="R80" s="64"/>
      <c r="S80" s="64"/>
      <c r="T80" s="64"/>
      <c r="U80" s="64"/>
      <c r="V80" s="64"/>
      <c r="W80" s="64"/>
      <c r="AA80" s="176"/>
    </row>
    <row r="81" spans="1:27" s="137" customFormat="1" ht="13.5" customHeight="1">
      <c r="A81" s="177" t="s">
        <v>209</v>
      </c>
      <c r="B81" s="177"/>
      <c r="C81" s="177"/>
      <c r="D81" s="177"/>
      <c r="E81" s="177"/>
      <c r="F81" s="182" t="s">
        <v>198</v>
      </c>
      <c r="G81" s="183">
        <v>0.2</v>
      </c>
      <c r="H81" s="183"/>
      <c r="I81" s="175"/>
      <c r="J81" s="175"/>
      <c r="K81" s="175"/>
      <c r="L81" s="64"/>
      <c r="M81" s="64"/>
      <c r="N81" s="115"/>
      <c r="O81" s="64"/>
      <c r="P81" s="64"/>
      <c r="Q81" s="64"/>
      <c r="R81" s="64"/>
      <c r="S81" s="64"/>
      <c r="T81" s="64"/>
      <c r="U81" s="64"/>
      <c r="V81" s="64"/>
      <c r="W81" s="64"/>
      <c r="AA81" s="176"/>
    </row>
    <row r="82" spans="1:27" s="137" customFormat="1" ht="12.75" customHeight="1">
      <c r="A82" s="177" t="s">
        <v>210</v>
      </c>
      <c r="B82" s="177"/>
      <c r="C82" s="177"/>
      <c r="D82" s="177"/>
      <c r="E82" s="177"/>
      <c r="F82" s="178" t="s">
        <v>204</v>
      </c>
      <c r="G82" s="179">
        <v>0.836</v>
      </c>
      <c r="H82" s="179"/>
      <c r="I82" s="175"/>
      <c r="J82" s="175"/>
      <c r="K82" s="175"/>
      <c r="L82" s="64"/>
      <c r="M82" s="64"/>
      <c r="N82" s="115"/>
      <c r="O82" s="64"/>
      <c r="P82" s="64"/>
      <c r="Q82" s="64"/>
      <c r="R82" s="64"/>
      <c r="S82" s="64"/>
      <c r="T82" s="64"/>
      <c r="U82" s="64"/>
      <c r="V82" s="64"/>
      <c r="W82" s="64"/>
      <c r="AA82" s="176"/>
    </row>
    <row r="83" spans="1:27" s="137" customFormat="1" ht="13.5" customHeight="1">
      <c r="A83" s="177"/>
      <c r="B83" s="177"/>
      <c r="C83" s="177"/>
      <c r="D83" s="177"/>
      <c r="E83" s="177"/>
      <c r="F83" s="180" t="s">
        <v>205</v>
      </c>
      <c r="G83" s="181">
        <v>0.882</v>
      </c>
      <c r="H83" s="181"/>
      <c r="I83" s="175"/>
      <c r="J83" s="175"/>
      <c r="K83" s="175"/>
      <c r="L83" s="64"/>
      <c r="M83" s="64"/>
      <c r="N83" s="115"/>
      <c r="O83" s="64"/>
      <c r="P83" s="64"/>
      <c r="Q83" s="64"/>
      <c r="R83" s="64"/>
      <c r="S83" s="64"/>
      <c r="T83" s="64"/>
      <c r="U83" s="64"/>
      <c r="V83" s="64"/>
      <c r="W83" s="64"/>
      <c r="AA83" s="176"/>
    </row>
    <row r="84" spans="1:27" s="137" customFormat="1" ht="13.5" customHeight="1">
      <c r="A84" s="177" t="s">
        <v>211</v>
      </c>
      <c r="B84" s="177"/>
      <c r="C84" s="177"/>
      <c r="D84" s="177"/>
      <c r="E84" s="177"/>
      <c r="F84" s="182" t="s">
        <v>198</v>
      </c>
      <c r="G84" s="183">
        <v>1.08</v>
      </c>
      <c r="H84" s="183"/>
      <c r="I84" s="175"/>
      <c r="J84" s="175"/>
      <c r="K84" s="175"/>
      <c r="L84" s="64"/>
      <c r="M84" s="64"/>
      <c r="N84" s="115"/>
      <c r="O84" s="64"/>
      <c r="P84" s="64"/>
      <c r="Q84" s="64"/>
      <c r="R84" s="64"/>
      <c r="S84" s="64"/>
      <c r="T84" s="64"/>
      <c r="U84" s="64"/>
      <c r="V84" s="64"/>
      <c r="W84" s="64"/>
      <c r="AA84" s="176"/>
    </row>
    <row r="85" spans="1:27" s="137" customFormat="1" ht="12.75" customHeight="1">
      <c r="A85" s="177" t="s">
        <v>212</v>
      </c>
      <c r="B85" s="177"/>
      <c r="C85" s="177"/>
      <c r="D85" s="177"/>
      <c r="E85" s="177"/>
      <c r="F85" s="178" t="s">
        <v>204</v>
      </c>
      <c r="G85" s="179">
        <v>0.52</v>
      </c>
      <c r="H85" s="179"/>
      <c r="I85" s="175"/>
      <c r="J85" s="175"/>
      <c r="K85" s="175"/>
      <c r="L85" s="64"/>
      <c r="M85" s="64"/>
      <c r="N85" s="115"/>
      <c r="O85" s="64"/>
      <c r="P85" s="64"/>
      <c r="Q85" s="64"/>
      <c r="R85" s="64"/>
      <c r="S85" s="64"/>
      <c r="T85" s="64"/>
      <c r="U85" s="64"/>
      <c r="V85" s="64"/>
      <c r="W85" s="64"/>
      <c r="AA85" s="176"/>
    </row>
    <row r="86" spans="1:27" s="137" customFormat="1" ht="13.5" customHeight="1">
      <c r="A86" s="177"/>
      <c r="B86" s="177"/>
      <c r="C86" s="177"/>
      <c r="D86" s="177"/>
      <c r="E86" s="177"/>
      <c r="F86" s="180" t="s">
        <v>205</v>
      </c>
      <c r="G86" s="181">
        <v>0.55</v>
      </c>
      <c r="H86" s="181"/>
      <c r="I86" s="175"/>
      <c r="J86" s="175"/>
      <c r="K86" s="175"/>
      <c r="L86" s="64"/>
      <c r="M86" s="64"/>
      <c r="N86" s="115"/>
      <c r="O86" s="64"/>
      <c r="P86" s="64"/>
      <c r="Q86" s="64"/>
      <c r="R86" s="64"/>
      <c r="S86" s="64"/>
      <c r="T86" s="64"/>
      <c r="U86" s="64"/>
      <c r="V86" s="64"/>
      <c r="W86" s="64"/>
      <c r="AA86" s="176"/>
    </row>
    <row r="87" spans="1:27" s="137" customFormat="1" ht="13.5" customHeight="1">
      <c r="A87" s="177" t="s">
        <v>213</v>
      </c>
      <c r="B87" s="177"/>
      <c r="C87" s="177"/>
      <c r="D87" s="177"/>
      <c r="E87" s="177"/>
      <c r="F87" s="182" t="s">
        <v>214</v>
      </c>
      <c r="G87" s="183">
        <v>0.187</v>
      </c>
      <c r="H87" s="183"/>
      <c r="I87" s="175"/>
      <c r="J87" s="175"/>
      <c r="K87" s="175"/>
      <c r="L87" s="64"/>
      <c r="M87" s="64"/>
      <c r="N87" s="115"/>
      <c r="O87" s="64"/>
      <c r="P87" s="64"/>
      <c r="Q87" s="64"/>
      <c r="R87" s="64"/>
      <c r="S87" s="64"/>
      <c r="T87" s="64"/>
      <c r="U87" s="64"/>
      <c r="V87" s="64"/>
      <c r="W87" s="64"/>
      <c r="AA87" s="176"/>
    </row>
    <row r="88" spans="1:27" s="137" customFormat="1" ht="13.5" customHeight="1">
      <c r="A88" s="177" t="s">
        <v>215</v>
      </c>
      <c r="B88" s="177"/>
      <c r="C88" s="177"/>
      <c r="D88" s="177"/>
      <c r="E88" s="177"/>
      <c r="F88" s="182" t="s">
        <v>214</v>
      </c>
      <c r="G88" s="183">
        <v>0.187</v>
      </c>
      <c r="H88" s="183"/>
      <c r="I88" s="175"/>
      <c r="J88" s="175"/>
      <c r="K88" s="175"/>
      <c r="L88" s="64"/>
      <c r="M88" s="64"/>
      <c r="N88" s="115"/>
      <c r="O88" s="64"/>
      <c r="P88" s="64"/>
      <c r="Q88" s="64"/>
      <c r="R88" s="64"/>
      <c r="S88" s="64"/>
      <c r="T88" s="64"/>
      <c r="U88" s="64"/>
      <c r="V88" s="64"/>
      <c r="W88" s="64"/>
      <c r="AA88" s="176"/>
    </row>
    <row r="89" spans="1:27" s="137" customFormat="1" ht="12.75" customHeight="1">
      <c r="A89" s="184" t="s">
        <v>216</v>
      </c>
      <c r="B89" s="184"/>
      <c r="C89" s="184"/>
      <c r="D89" s="184"/>
      <c r="E89" s="184"/>
      <c r="F89" s="178" t="s">
        <v>214</v>
      </c>
      <c r="G89" s="179">
        <v>0.103</v>
      </c>
      <c r="H89" s="179"/>
      <c r="I89" s="175"/>
      <c r="J89" s="175"/>
      <c r="K89" s="175"/>
      <c r="L89" s="64"/>
      <c r="M89" s="64"/>
      <c r="N89" s="115"/>
      <c r="O89" s="64"/>
      <c r="P89" s="64"/>
      <c r="Q89" s="64"/>
      <c r="R89" s="64"/>
      <c r="S89" s="64"/>
      <c r="T89" s="64"/>
      <c r="U89" s="64"/>
      <c r="V89" s="64"/>
      <c r="W89" s="64"/>
      <c r="AA89" s="176"/>
    </row>
    <row r="90" spans="1:27" s="137" customFormat="1" ht="13.5" customHeight="1">
      <c r="A90" s="184"/>
      <c r="B90" s="184"/>
      <c r="C90" s="184"/>
      <c r="D90" s="184"/>
      <c r="E90" s="184"/>
      <c r="F90" s="185" t="s">
        <v>217</v>
      </c>
      <c r="G90" s="186">
        <v>0.029</v>
      </c>
      <c r="H90" s="186"/>
      <c r="I90" s="175"/>
      <c r="J90" s="175"/>
      <c r="K90" s="175"/>
      <c r="L90" s="64"/>
      <c r="M90" s="64"/>
      <c r="N90" s="115"/>
      <c r="O90" s="64"/>
      <c r="P90" s="64"/>
      <c r="Q90" s="64"/>
      <c r="R90" s="64"/>
      <c r="S90" s="64"/>
      <c r="T90" s="64"/>
      <c r="U90" s="64"/>
      <c r="V90" s="64"/>
      <c r="W90" s="64"/>
      <c r="AA90" s="176"/>
    </row>
    <row r="91" spans="1:27" s="137" customFormat="1" ht="12.75" customHeight="1">
      <c r="A91" s="187" t="s">
        <v>218</v>
      </c>
      <c r="B91" s="187"/>
      <c r="C91" s="187"/>
      <c r="D91" s="187"/>
      <c r="E91" s="187"/>
      <c r="F91" s="187"/>
      <c r="G91" s="187"/>
      <c r="H91" s="187"/>
      <c r="I91" s="175"/>
      <c r="J91" s="175"/>
      <c r="K91" s="175"/>
      <c r="L91" s="64"/>
      <c r="M91" s="64"/>
      <c r="N91" s="115"/>
      <c r="O91" s="64"/>
      <c r="P91" s="64"/>
      <c r="Q91" s="64"/>
      <c r="R91" s="64"/>
      <c r="S91" s="64"/>
      <c r="T91" s="64"/>
      <c r="U91" s="64"/>
      <c r="V91" s="64"/>
      <c r="W91" s="64"/>
      <c r="AA91" s="176"/>
    </row>
    <row r="92" spans="1:27" s="137" customFormat="1" ht="12.75" customHeight="1">
      <c r="A92" s="188" t="s">
        <v>219</v>
      </c>
      <c r="B92" s="188"/>
      <c r="C92" s="188"/>
      <c r="D92" s="188"/>
      <c r="E92" s="188"/>
      <c r="F92" s="188"/>
      <c r="G92" s="188"/>
      <c r="H92" s="188"/>
      <c r="I92" s="175"/>
      <c r="J92" s="175"/>
      <c r="K92" s="175"/>
      <c r="L92" s="64"/>
      <c r="M92" s="64"/>
      <c r="N92" s="115"/>
      <c r="O92" s="64"/>
      <c r="P92" s="64"/>
      <c r="Q92" s="64"/>
      <c r="R92" s="64"/>
      <c r="S92" s="64"/>
      <c r="T92" s="64"/>
      <c r="U92" s="64"/>
      <c r="V92" s="64"/>
      <c r="W92" s="64"/>
      <c r="AA92" s="176"/>
    </row>
    <row r="93" spans="1:27" s="137" customFormat="1" ht="12.75" customHeight="1">
      <c r="A93" s="188" t="s">
        <v>220</v>
      </c>
      <c r="B93" s="188"/>
      <c r="C93" s="188"/>
      <c r="D93" s="188"/>
      <c r="E93" s="188"/>
      <c r="F93" s="188"/>
      <c r="G93" s="188"/>
      <c r="H93" s="188"/>
      <c r="I93" s="175"/>
      <c r="J93" s="175"/>
      <c r="K93" s="175"/>
      <c r="L93" s="64"/>
      <c r="M93" s="64"/>
      <c r="N93" s="115"/>
      <c r="O93" s="64"/>
      <c r="P93" s="64"/>
      <c r="Q93" s="64"/>
      <c r="R93" s="64"/>
      <c r="S93" s="64"/>
      <c r="T93" s="64"/>
      <c r="U93" s="64"/>
      <c r="V93" s="64"/>
      <c r="W93" s="64"/>
      <c r="AA93" s="176"/>
    </row>
    <row r="94" spans="1:27" s="137" customFormat="1" ht="12.75" customHeight="1">
      <c r="A94" s="188" t="s">
        <v>221</v>
      </c>
      <c r="B94" s="188"/>
      <c r="C94" s="188"/>
      <c r="D94" s="188"/>
      <c r="E94" s="188"/>
      <c r="F94" s="188"/>
      <c r="G94" s="188"/>
      <c r="H94" s="188"/>
      <c r="I94" s="175"/>
      <c r="J94" s="175"/>
      <c r="K94" s="175"/>
      <c r="L94" s="64"/>
      <c r="M94" s="64"/>
      <c r="N94" s="115"/>
      <c r="O94" s="64"/>
      <c r="P94" s="64"/>
      <c r="Q94" s="64"/>
      <c r="R94" s="64"/>
      <c r="S94" s="64"/>
      <c r="T94" s="64"/>
      <c r="U94" s="64"/>
      <c r="V94" s="64"/>
      <c r="W94" s="64"/>
      <c r="AA94" s="176"/>
    </row>
    <row r="95" spans="1:27" s="137" customFormat="1" ht="12.75" customHeight="1">
      <c r="A95" s="188" t="s">
        <v>222</v>
      </c>
      <c r="B95" s="188"/>
      <c r="C95" s="188"/>
      <c r="D95" s="188"/>
      <c r="E95" s="188"/>
      <c r="F95" s="188"/>
      <c r="G95" s="188"/>
      <c r="H95" s="188"/>
      <c r="I95" s="175"/>
      <c r="J95" s="175"/>
      <c r="K95" s="175"/>
      <c r="L95" s="64"/>
      <c r="M95" s="64"/>
      <c r="N95" s="115"/>
      <c r="O95" s="64"/>
      <c r="P95" s="64"/>
      <c r="Q95" s="64"/>
      <c r="R95" s="64"/>
      <c r="S95" s="64"/>
      <c r="T95" s="64"/>
      <c r="U95" s="64"/>
      <c r="V95" s="64"/>
      <c r="W95" s="64"/>
      <c r="AA95" s="176"/>
    </row>
    <row r="96" spans="1:27" s="137" customFormat="1" ht="13.5" customHeight="1">
      <c r="A96" s="189" t="s">
        <v>223</v>
      </c>
      <c r="B96" s="189"/>
      <c r="C96" s="189"/>
      <c r="D96" s="189"/>
      <c r="E96" s="189"/>
      <c r="F96" s="189"/>
      <c r="G96" s="189"/>
      <c r="H96" s="189"/>
      <c r="I96" s="175"/>
      <c r="J96" s="175"/>
      <c r="K96" s="175"/>
      <c r="L96" s="64"/>
      <c r="M96" s="64"/>
      <c r="N96" s="115"/>
      <c r="O96" s="64"/>
      <c r="P96" s="64"/>
      <c r="Q96" s="64"/>
      <c r="R96" s="64"/>
      <c r="S96" s="64"/>
      <c r="T96" s="64"/>
      <c r="U96" s="64"/>
      <c r="V96" s="64"/>
      <c r="W96" s="64"/>
      <c r="AA96" s="176"/>
    </row>
  </sheetData>
  <sheetProtection selectLockedCells="1" selectUnlockedCells="1"/>
  <mergeCells count="188">
    <mergeCell ref="A1:J1"/>
    <mergeCell ref="A3:J3"/>
    <mergeCell ref="A5:J5"/>
    <mergeCell ref="A6:J6"/>
    <mergeCell ref="A7:J7"/>
    <mergeCell ref="A8:C8"/>
    <mergeCell ref="D8:G8"/>
    <mergeCell ref="H8:J8"/>
    <mergeCell ref="A9:C9"/>
    <mergeCell ref="D9:G9"/>
    <mergeCell ref="H9:J9"/>
    <mergeCell ref="A10:C10"/>
    <mergeCell ref="D10:G10"/>
    <mergeCell ref="H10:J10"/>
    <mergeCell ref="A11:C11"/>
    <mergeCell ref="D11:G11"/>
    <mergeCell ref="H11:J11"/>
    <mergeCell ref="A12:C12"/>
    <mergeCell ref="D12:G12"/>
    <mergeCell ref="H12:J12"/>
    <mergeCell ref="A13:C13"/>
    <mergeCell ref="D13:G13"/>
    <mergeCell ref="H13:J13"/>
    <mergeCell ref="A14:C14"/>
    <mergeCell ref="D14:G14"/>
    <mergeCell ref="H14:J14"/>
    <mergeCell ref="A15:C15"/>
    <mergeCell ref="D15:G15"/>
    <mergeCell ref="H15:J15"/>
    <mergeCell ref="A16:C16"/>
    <mergeCell ref="D16:G16"/>
    <mergeCell ref="H16:J16"/>
    <mergeCell ref="A17:C17"/>
    <mergeCell ref="D17:G17"/>
    <mergeCell ref="H17:J17"/>
    <mergeCell ref="A18:C18"/>
    <mergeCell ref="D18:G18"/>
    <mergeCell ref="H18:J18"/>
    <mergeCell ref="A19:C19"/>
    <mergeCell ref="D19:G19"/>
    <mergeCell ref="H19:J19"/>
    <mergeCell ref="A20:C20"/>
    <mergeCell ref="D20:G20"/>
    <mergeCell ref="H20:J20"/>
    <mergeCell ref="A21:C21"/>
    <mergeCell ref="D21:G21"/>
    <mergeCell ref="H21:J21"/>
    <mergeCell ref="A23:J23"/>
    <mergeCell ref="A25:J25"/>
    <mergeCell ref="A26:J26"/>
    <mergeCell ref="A28:J28"/>
    <mergeCell ref="A29:J29"/>
    <mergeCell ref="A30:C30"/>
    <mergeCell ref="D30:G30"/>
    <mergeCell ref="I30:J30"/>
    <mergeCell ref="A31:C31"/>
    <mergeCell ref="D31:G31"/>
    <mergeCell ref="I31:J31"/>
    <mergeCell ref="A32:C32"/>
    <mergeCell ref="D32:G32"/>
    <mergeCell ref="I32:J32"/>
    <mergeCell ref="A33:C33"/>
    <mergeCell ref="D33:G33"/>
    <mergeCell ref="I33:J33"/>
    <mergeCell ref="A34:C34"/>
    <mergeCell ref="D34:G34"/>
    <mergeCell ref="I34:J34"/>
    <mergeCell ref="A35:C35"/>
    <mergeCell ref="D35:G35"/>
    <mergeCell ref="I35:J35"/>
    <mergeCell ref="A36:C36"/>
    <mergeCell ref="D36:G36"/>
    <mergeCell ref="I36:J36"/>
    <mergeCell ref="A37:C37"/>
    <mergeCell ref="D37:G37"/>
    <mergeCell ref="I37:J37"/>
    <mergeCell ref="A38:C38"/>
    <mergeCell ref="D38:G38"/>
    <mergeCell ref="I38:J38"/>
    <mergeCell ref="A39:C39"/>
    <mergeCell ref="D39:G39"/>
    <mergeCell ref="I39:J39"/>
    <mergeCell ref="A40:C40"/>
    <mergeCell ref="D40:G40"/>
    <mergeCell ref="I40:J40"/>
    <mergeCell ref="A41:C41"/>
    <mergeCell ref="D41:G41"/>
    <mergeCell ref="I41:J41"/>
    <mergeCell ref="A42:C42"/>
    <mergeCell ref="D42:G42"/>
    <mergeCell ref="I42:J42"/>
    <mergeCell ref="A43:C43"/>
    <mergeCell ref="D43:G43"/>
    <mergeCell ref="I43:J43"/>
    <mergeCell ref="A45:J45"/>
    <mergeCell ref="A47:J47"/>
    <mergeCell ref="A48:J48"/>
    <mergeCell ref="A50:C52"/>
    <mergeCell ref="D50:J50"/>
    <mergeCell ref="D51:J51"/>
    <mergeCell ref="D52:G52"/>
    <mergeCell ref="I52:J52"/>
    <mergeCell ref="A53:C53"/>
    <mergeCell ref="D53:G53"/>
    <mergeCell ref="I53:J53"/>
    <mergeCell ref="A54:C54"/>
    <mergeCell ref="D54:G54"/>
    <mergeCell ref="I54:J54"/>
    <mergeCell ref="A55:C55"/>
    <mergeCell ref="D55:G55"/>
    <mergeCell ref="I55:J55"/>
    <mergeCell ref="A56:C56"/>
    <mergeCell ref="D56:G56"/>
    <mergeCell ref="I56:J56"/>
    <mergeCell ref="A57:C57"/>
    <mergeCell ref="D57:G57"/>
    <mergeCell ref="I57:J57"/>
    <mergeCell ref="A58:C58"/>
    <mergeCell ref="D58:G58"/>
    <mergeCell ref="I58:J58"/>
    <mergeCell ref="A59:C59"/>
    <mergeCell ref="D59:G59"/>
    <mergeCell ref="I59:J59"/>
    <mergeCell ref="A60:C60"/>
    <mergeCell ref="D60:G60"/>
    <mergeCell ref="I60:J60"/>
    <mergeCell ref="A61:C61"/>
    <mergeCell ref="D61:G61"/>
    <mergeCell ref="I61:J61"/>
    <mergeCell ref="A62:C62"/>
    <mergeCell ref="D62:G62"/>
    <mergeCell ref="I62:J62"/>
    <mergeCell ref="A63:C63"/>
    <mergeCell ref="D63:G63"/>
    <mergeCell ref="I63:J63"/>
    <mergeCell ref="A64:C64"/>
    <mergeCell ref="D64:G64"/>
    <mergeCell ref="I64:J64"/>
    <mergeCell ref="A65:C65"/>
    <mergeCell ref="D65:G65"/>
    <mergeCell ref="I65:J65"/>
    <mergeCell ref="A67:H67"/>
    <mergeCell ref="A68:E68"/>
    <mergeCell ref="G68:H68"/>
    <mergeCell ref="A69:E70"/>
    <mergeCell ref="G69:H69"/>
    <mergeCell ref="G70:H70"/>
    <mergeCell ref="A71:E71"/>
    <mergeCell ref="G71:H71"/>
    <mergeCell ref="A72:E72"/>
    <mergeCell ref="G72:H72"/>
    <mergeCell ref="A73:E73"/>
    <mergeCell ref="G73:H73"/>
    <mergeCell ref="A74:E74"/>
    <mergeCell ref="G74:H74"/>
    <mergeCell ref="A75:E75"/>
    <mergeCell ref="G75:H75"/>
    <mergeCell ref="A76:E77"/>
    <mergeCell ref="G76:H76"/>
    <mergeCell ref="G77:H77"/>
    <mergeCell ref="A78:E79"/>
    <mergeCell ref="G78:H78"/>
    <mergeCell ref="G79:H79"/>
    <mergeCell ref="A80:E80"/>
    <mergeCell ref="G80:H80"/>
    <mergeCell ref="A81:E81"/>
    <mergeCell ref="G81:H81"/>
    <mergeCell ref="A82:E83"/>
    <mergeCell ref="G82:H82"/>
    <mergeCell ref="G83:H83"/>
    <mergeCell ref="A84:E84"/>
    <mergeCell ref="G84:H84"/>
    <mergeCell ref="A85:E86"/>
    <mergeCell ref="G85:H85"/>
    <mergeCell ref="G86:H86"/>
    <mergeCell ref="A87:E87"/>
    <mergeCell ref="G87:H87"/>
    <mergeCell ref="A88:E88"/>
    <mergeCell ref="G88:H88"/>
    <mergeCell ref="A89:E90"/>
    <mergeCell ref="G89:H89"/>
    <mergeCell ref="G90:H90"/>
    <mergeCell ref="A91:H91"/>
    <mergeCell ref="A92:H92"/>
    <mergeCell ref="A93:H93"/>
    <mergeCell ref="A94:H94"/>
    <mergeCell ref="A95:H95"/>
    <mergeCell ref="A96:H96"/>
  </mergeCells>
  <printOptions/>
  <pageMargins left="0.44027777777777777" right="0.25" top="0.39375" bottom="0.39375" header="0.5118055555555555" footer="0"/>
  <pageSetup horizontalDpi="300" verticalDpi="300" orientation="portrait" paperSize="9" scale="95"/>
  <headerFooter alignWithMargins="0">
    <oddFooter>&amp;L&amp;"Arial,Grassetto"&amp;8ALTERGON ITALIA Srl&amp;C&amp;"Arial,Grassetto"&amp;8DD AIA nr.794/2015&amp;R&amp;"Arial,Grassetto"&amp;8Report Anno 2017 - &amp;A</oddFooter>
  </headerFooter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97"/>
  <sheetViews>
    <sheetView zoomScale="75" zoomScaleNormal="75" workbookViewId="0" topLeftCell="A55">
      <selection activeCell="L13" sqref="L13"/>
    </sheetView>
  </sheetViews>
  <sheetFormatPr defaultColWidth="9.140625" defaultRowHeight="12.75"/>
  <cols>
    <col min="1" max="1" width="12.00390625" style="190" customWidth="1"/>
    <col min="2" max="2" width="20.57421875" style="190" customWidth="1"/>
    <col min="3" max="3" width="23.140625" style="190" customWidth="1"/>
    <col min="4" max="5" width="18.421875" style="190" customWidth="1"/>
    <col min="6" max="6" width="6.421875" style="191" customWidth="1"/>
    <col min="7" max="7" width="18.57421875" style="190" customWidth="1"/>
    <col min="8" max="8" width="8.57421875" style="191" customWidth="1"/>
    <col min="9" max="9" width="13.140625" style="192" customWidth="1"/>
    <col min="10" max="10" width="2.00390625" style="192" customWidth="1"/>
    <col min="11" max="11" width="16.28125" style="193" customWidth="1"/>
    <col min="12" max="12" width="22.57421875" style="193" customWidth="1"/>
    <col min="13" max="13" width="16.28125" style="190" customWidth="1"/>
    <col min="14" max="14" width="11.8515625" style="190" customWidth="1"/>
    <col min="15" max="15" width="10.8515625" style="190" customWidth="1"/>
    <col min="16" max="16384" width="9.140625" style="190" customWidth="1"/>
  </cols>
  <sheetData>
    <row r="1" spans="1:12" ht="19.5" customHeight="1">
      <c r="A1" s="194" t="s">
        <v>77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spans="1:12" ht="19.5" customHeight="1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5"/>
      <c r="L2" s="195"/>
    </row>
    <row r="3" spans="1:12" ht="19.5" customHeight="1">
      <c r="A3" s="194" t="s">
        <v>224</v>
      </c>
      <c r="B3" s="194"/>
      <c r="C3" s="194"/>
      <c r="D3" s="194"/>
      <c r="E3" s="194"/>
      <c r="F3" s="194"/>
      <c r="G3" s="194"/>
      <c r="H3" s="194"/>
      <c r="I3" s="194"/>
      <c r="J3" s="194"/>
      <c r="K3" s="195"/>
      <c r="L3" s="195"/>
    </row>
    <row r="4" spans="1:10" ht="9" customHeight="1">
      <c r="A4" s="194"/>
      <c r="B4" s="196"/>
      <c r="C4" s="196"/>
      <c r="D4" s="196"/>
      <c r="E4" s="196"/>
      <c r="F4" s="197"/>
      <c r="G4" s="196"/>
      <c r="H4" s="197"/>
      <c r="I4" s="198"/>
      <c r="J4" s="198"/>
    </row>
    <row r="5" spans="1:12" s="200" customFormat="1" ht="19.5" customHeight="1">
      <c r="A5" s="194" t="s">
        <v>225</v>
      </c>
      <c r="B5" s="194"/>
      <c r="C5" s="194"/>
      <c r="D5" s="194"/>
      <c r="E5" s="194"/>
      <c r="F5" s="194"/>
      <c r="G5" s="194"/>
      <c r="H5" s="194"/>
      <c r="I5" s="194"/>
      <c r="J5" s="194"/>
      <c r="K5" s="199"/>
      <c r="L5" s="199"/>
    </row>
    <row r="6" spans="1:10" ht="39" customHeight="1">
      <c r="A6" s="201" t="s">
        <v>226</v>
      </c>
      <c r="B6" s="202" t="s">
        <v>227</v>
      </c>
      <c r="C6" s="203" t="s">
        <v>228</v>
      </c>
      <c r="D6" s="204" t="s">
        <v>229</v>
      </c>
      <c r="E6" s="204"/>
      <c r="F6" s="204"/>
      <c r="G6" s="204"/>
      <c r="H6" s="204"/>
      <c r="I6" s="204"/>
      <c r="J6" s="205"/>
    </row>
    <row r="7" spans="1:10" ht="19.5" customHeight="1">
      <c r="A7" s="206" t="s">
        <v>230</v>
      </c>
      <c r="B7" s="207" t="s">
        <v>231</v>
      </c>
      <c r="C7" s="208" t="s">
        <v>232</v>
      </c>
      <c r="D7" s="204" t="s">
        <v>233</v>
      </c>
      <c r="E7" s="204"/>
      <c r="F7" s="204"/>
      <c r="G7" s="204"/>
      <c r="H7" s="204"/>
      <c r="I7" s="204"/>
      <c r="J7" s="205"/>
    </row>
    <row r="8" spans="1:10" ht="19.5" customHeight="1">
      <c r="A8" s="206" t="s">
        <v>234</v>
      </c>
      <c r="B8" s="207" t="s">
        <v>231</v>
      </c>
      <c r="C8" s="208" t="s">
        <v>235</v>
      </c>
      <c r="D8" s="204" t="s">
        <v>236</v>
      </c>
      <c r="E8" s="204"/>
      <c r="F8" s="204"/>
      <c r="G8" s="204"/>
      <c r="H8" s="204"/>
      <c r="I8" s="204"/>
      <c r="J8" s="205"/>
    </row>
    <row r="9" spans="1:10" ht="19.5" customHeight="1">
      <c r="A9" s="206" t="s">
        <v>237</v>
      </c>
      <c r="B9" s="207" t="s">
        <v>231</v>
      </c>
      <c r="C9" s="208" t="s">
        <v>235</v>
      </c>
      <c r="D9" s="204" t="s">
        <v>238</v>
      </c>
      <c r="E9" s="204"/>
      <c r="F9" s="204"/>
      <c r="G9" s="204"/>
      <c r="H9" s="204"/>
      <c r="I9" s="204"/>
      <c r="J9" s="205"/>
    </row>
    <row r="10" spans="1:10" ht="19.5" customHeight="1">
      <c r="A10" s="206" t="s">
        <v>239</v>
      </c>
      <c r="B10" s="207" t="s">
        <v>231</v>
      </c>
      <c r="C10" s="208" t="s">
        <v>235</v>
      </c>
      <c r="D10" s="204" t="s">
        <v>240</v>
      </c>
      <c r="E10" s="204"/>
      <c r="F10" s="204"/>
      <c r="G10" s="204"/>
      <c r="H10" s="204"/>
      <c r="I10" s="204"/>
      <c r="J10" s="205"/>
    </row>
    <row r="11" spans="1:10" ht="19.5" customHeight="1">
      <c r="A11" s="206" t="s">
        <v>241</v>
      </c>
      <c r="B11" s="207" t="s">
        <v>231</v>
      </c>
      <c r="C11" s="208" t="s">
        <v>232</v>
      </c>
      <c r="D11" s="204" t="s">
        <v>242</v>
      </c>
      <c r="E11" s="204"/>
      <c r="F11" s="204"/>
      <c r="G11" s="204"/>
      <c r="H11" s="204"/>
      <c r="I11" s="204"/>
      <c r="J11" s="205"/>
    </row>
    <row r="12" spans="1:10" ht="19.5" customHeight="1">
      <c r="A12" s="206" t="s">
        <v>243</v>
      </c>
      <c r="B12" s="207" t="s">
        <v>231</v>
      </c>
      <c r="C12" s="208" t="s">
        <v>232</v>
      </c>
      <c r="D12" s="204" t="s">
        <v>242</v>
      </c>
      <c r="E12" s="204"/>
      <c r="F12" s="204"/>
      <c r="G12" s="204"/>
      <c r="H12" s="204"/>
      <c r="I12" s="204"/>
      <c r="J12" s="205"/>
    </row>
    <row r="13" spans="1:10" ht="19.5" customHeight="1">
      <c r="A13" s="206" t="s">
        <v>244</v>
      </c>
      <c r="B13" s="207" t="s">
        <v>231</v>
      </c>
      <c r="C13" s="208" t="s">
        <v>245</v>
      </c>
      <c r="D13" s="204" t="s">
        <v>246</v>
      </c>
      <c r="E13" s="204"/>
      <c r="F13" s="204"/>
      <c r="G13" s="204"/>
      <c r="H13" s="204"/>
      <c r="I13" s="204"/>
      <c r="J13" s="205"/>
    </row>
    <row r="14" spans="1:10" ht="19.5" customHeight="1">
      <c r="A14" s="206" t="s">
        <v>247</v>
      </c>
      <c r="B14" s="207" t="s">
        <v>231</v>
      </c>
      <c r="C14" s="208" t="s">
        <v>245</v>
      </c>
      <c r="D14" s="204" t="s">
        <v>246</v>
      </c>
      <c r="E14" s="204"/>
      <c r="F14" s="204"/>
      <c r="G14" s="204"/>
      <c r="H14" s="204"/>
      <c r="I14" s="204"/>
      <c r="J14" s="205"/>
    </row>
    <row r="15" spans="1:10" ht="19.5" customHeight="1">
      <c r="A15" s="206" t="s">
        <v>248</v>
      </c>
      <c r="B15" s="207" t="s">
        <v>231</v>
      </c>
      <c r="C15" s="208" t="s">
        <v>245</v>
      </c>
      <c r="D15" s="204" t="s">
        <v>246</v>
      </c>
      <c r="E15" s="204"/>
      <c r="F15" s="204"/>
      <c r="G15" s="204"/>
      <c r="H15" s="204"/>
      <c r="I15" s="204"/>
      <c r="J15" s="205"/>
    </row>
    <row r="16" spans="1:10" ht="19.5" customHeight="1">
      <c r="A16" s="206" t="s">
        <v>249</v>
      </c>
      <c r="B16" s="207" t="s">
        <v>231</v>
      </c>
      <c r="C16" s="208" t="s">
        <v>250</v>
      </c>
      <c r="D16" s="204" t="s">
        <v>246</v>
      </c>
      <c r="E16" s="204"/>
      <c r="F16" s="204"/>
      <c r="G16" s="204"/>
      <c r="H16" s="204"/>
      <c r="I16" s="204"/>
      <c r="J16" s="205"/>
    </row>
    <row r="17" spans="1:10" ht="19.5" customHeight="1">
      <c r="A17" s="206" t="s">
        <v>251</v>
      </c>
      <c r="B17" s="207" t="s">
        <v>231</v>
      </c>
      <c r="C17" s="208" t="s">
        <v>250</v>
      </c>
      <c r="D17" s="204" t="s">
        <v>246</v>
      </c>
      <c r="E17" s="204"/>
      <c r="F17" s="204"/>
      <c r="G17" s="204"/>
      <c r="H17" s="204"/>
      <c r="I17" s="204"/>
      <c r="J17" s="205"/>
    </row>
    <row r="18" spans="1:10" ht="19.5" customHeight="1">
      <c r="A18" s="206" t="s">
        <v>252</v>
      </c>
      <c r="B18" s="207" t="s">
        <v>231</v>
      </c>
      <c r="C18" s="208" t="s">
        <v>245</v>
      </c>
      <c r="D18" s="204" t="s">
        <v>253</v>
      </c>
      <c r="E18" s="204"/>
      <c r="F18" s="204"/>
      <c r="G18" s="204"/>
      <c r="H18" s="204"/>
      <c r="I18" s="204"/>
      <c r="J18" s="205"/>
    </row>
    <row r="19" spans="1:10" ht="19.5" customHeight="1">
      <c r="A19" s="206" t="s">
        <v>254</v>
      </c>
      <c r="B19" s="207" t="s">
        <v>231</v>
      </c>
      <c r="C19" s="208" t="s">
        <v>255</v>
      </c>
      <c r="D19" s="204"/>
      <c r="E19" s="204"/>
      <c r="F19" s="204"/>
      <c r="G19" s="204"/>
      <c r="H19" s="204"/>
      <c r="I19" s="204"/>
      <c r="J19" s="205"/>
    </row>
    <row r="20" spans="1:10" ht="19.5" customHeight="1">
      <c r="A20" s="206" t="s">
        <v>256</v>
      </c>
      <c r="B20" s="207" t="s">
        <v>231</v>
      </c>
      <c r="C20" s="208" t="s">
        <v>235</v>
      </c>
      <c r="D20" s="204" t="s">
        <v>257</v>
      </c>
      <c r="E20" s="204"/>
      <c r="F20" s="204"/>
      <c r="G20" s="204"/>
      <c r="H20" s="204"/>
      <c r="I20" s="204"/>
      <c r="J20" s="205"/>
    </row>
    <row r="21" spans="1:10" ht="19.5" customHeight="1">
      <c r="A21" s="209" t="s">
        <v>258</v>
      </c>
      <c r="B21" s="210" t="s">
        <v>231</v>
      </c>
      <c r="C21" s="211" t="s">
        <v>235</v>
      </c>
      <c r="D21" s="204" t="s">
        <v>257</v>
      </c>
      <c r="E21" s="204"/>
      <c r="F21" s="204"/>
      <c r="G21" s="204"/>
      <c r="H21" s="204"/>
      <c r="I21" s="204"/>
      <c r="J21" s="205"/>
    </row>
    <row r="22" spans="2:3" ht="12.75">
      <c r="B22" s="212"/>
      <c r="C22" s="212"/>
    </row>
    <row r="23" spans="1:12" s="214" customFormat="1" ht="20.25" customHeight="1">
      <c r="A23" s="194" t="s">
        <v>259</v>
      </c>
      <c r="B23" s="194"/>
      <c r="C23" s="194"/>
      <c r="D23" s="194"/>
      <c r="E23" s="194"/>
      <c r="F23" s="194"/>
      <c r="G23" s="194"/>
      <c r="H23" s="194"/>
      <c r="I23" s="194"/>
      <c r="J23" s="194"/>
      <c r="K23" s="213"/>
      <c r="L23" s="213"/>
    </row>
    <row r="24" spans="1:12" ht="53.25" customHeight="1">
      <c r="A24" s="201" t="s">
        <v>260</v>
      </c>
      <c r="B24" s="202" t="s">
        <v>261</v>
      </c>
      <c r="C24" s="215" t="s">
        <v>262</v>
      </c>
      <c r="D24" s="201" t="s">
        <v>263</v>
      </c>
      <c r="E24" s="202" t="s">
        <v>264</v>
      </c>
      <c r="F24" s="202" t="s">
        <v>95</v>
      </c>
      <c r="G24" s="202" t="s">
        <v>265</v>
      </c>
      <c r="H24" s="202" t="s">
        <v>95</v>
      </c>
      <c r="I24" s="203" t="s">
        <v>266</v>
      </c>
      <c r="J24" s="216"/>
      <c r="K24" s="217" t="s">
        <v>229</v>
      </c>
      <c r="L24" s="217"/>
    </row>
    <row r="25" spans="1:12" s="222" customFormat="1" ht="12.75">
      <c r="A25" s="218"/>
      <c r="B25" s="218"/>
      <c r="C25" s="218"/>
      <c r="D25" s="219" t="s">
        <v>267</v>
      </c>
      <c r="E25" s="219"/>
      <c r="F25" s="219"/>
      <c r="G25" s="219"/>
      <c r="H25" s="219"/>
      <c r="I25" s="219"/>
      <c r="J25" s="220"/>
      <c r="K25" s="221"/>
      <c r="L25" s="221"/>
    </row>
    <row r="26" spans="1:12" s="222" customFormat="1" ht="19.5" customHeight="1">
      <c r="A26" s="223" t="s">
        <v>230</v>
      </c>
      <c r="B26" s="224" t="s">
        <v>268</v>
      </c>
      <c r="C26" s="225">
        <v>12.5</v>
      </c>
      <c r="D26" s="226">
        <v>140</v>
      </c>
      <c r="E26" s="227">
        <v>0.11</v>
      </c>
      <c r="F26" s="228" t="s">
        <v>269</v>
      </c>
      <c r="G26" s="227" t="s">
        <v>270</v>
      </c>
      <c r="H26" s="229" t="s">
        <v>271</v>
      </c>
      <c r="I26" s="230">
        <f>1/C26*100</f>
        <v>8</v>
      </c>
      <c r="J26" s="231"/>
      <c r="K26" s="221"/>
      <c r="L26" s="221"/>
    </row>
    <row r="27" spans="1:12" s="222" customFormat="1" ht="19.5" customHeight="1">
      <c r="A27" s="223"/>
      <c r="B27" s="232" t="s">
        <v>118</v>
      </c>
      <c r="C27" s="233">
        <v>61</v>
      </c>
      <c r="D27" s="226"/>
      <c r="E27" s="234">
        <v>0.77</v>
      </c>
      <c r="F27" s="235" t="s">
        <v>269</v>
      </c>
      <c r="G27" s="234" t="s">
        <v>270</v>
      </c>
      <c r="H27" s="236" t="s">
        <v>271</v>
      </c>
      <c r="I27" s="237">
        <f>1/C27*100</f>
        <v>1.639344262295082</v>
      </c>
      <c r="J27" s="231"/>
      <c r="K27" s="221"/>
      <c r="L27" s="221"/>
    </row>
    <row r="28" spans="1:12" s="246" customFormat="1" ht="4.5" customHeight="1">
      <c r="A28" s="238"/>
      <c r="B28" s="239"/>
      <c r="C28" s="240"/>
      <c r="D28" s="241"/>
      <c r="E28" s="242"/>
      <c r="F28" s="243"/>
      <c r="G28" s="242"/>
      <c r="H28" s="244"/>
      <c r="I28" s="242"/>
      <c r="J28" s="242"/>
      <c r="K28" s="245"/>
      <c r="L28" s="245"/>
    </row>
    <row r="29" spans="1:12" s="222" customFormat="1" ht="12.75">
      <c r="A29" s="218"/>
      <c r="B29" s="218"/>
      <c r="C29" s="218"/>
      <c r="D29" s="219" t="s">
        <v>272</v>
      </c>
      <c r="E29" s="219"/>
      <c r="F29" s="219"/>
      <c r="G29" s="219"/>
      <c r="H29" s="219"/>
      <c r="I29" s="219"/>
      <c r="J29" s="220"/>
      <c r="K29" s="221"/>
      <c r="L29" s="221"/>
    </row>
    <row r="30" spans="1:12" s="222" customFormat="1" ht="19.5" customHeight="1">
      <c r="A30" s="223" t="s">
        <v>234</v>
      </c>
      <c r="B30" s="232" t="s">
        <v>273</v>
      </c>
      <c r="C30" s="233">
        <v>19.42</v>
      </c>
      <c r="D30" s="226">
        <v>20</v>
      </c>
      <c r="E30" s="247">
        <v>0.25</v>
      </c>
      <c r="F30" s="235" t="s">
        <v>269</v>
      </c>
      <c r="G30" s="247">
        <v>3.4</v>
      </c>
      <c r="H30" s="236" t="s">
        <v>271</v>
      </c>
      <c r="I30" s="237">
        <f>(G30/C30)*100</f>
        <v>17.507723995880532</v>
      </c>
      <c r="J30" s="231"/>
      <c r="K30" s="221"/>
      <c r="L30" s="221"/>
    </row>
    <row r="31" spans="1:12" s="246" customFormat="1" ht="4.5" customHeight="1">
      <c r="A31" s="238"/>
      <c r="B31" s="239"/>
      <c r="C31" s="240"/>
      <c r="D31" s="241"/>
      <c r="E31" s="242"/>
      <c r="F31" s="243"/>
      <c r="G31" s="242"/>
      <c r="H31" s="244"/>
      <c r="I31" s="242"/>
      <c r="J31" s="242"/>
      <c r="K31" s="245"/>
      <c r="L31" s="245"/>
    </row>
    <row r="32" spans="1:12" s="222" customFormat="1" ht="12.75">
      <c r="A32" s="248"/>
      <c r="B32" s="248"/>
      <c r="C32" s="248"/>
      <c r="D32" s="219" t="s">
        <v>274</v>
      </c>
      <c r="E32" s="219"/>
      <c r="F32" s="219"/>
      <c r="G32" s="219"/>
      <c r="H32" s="219"/>
      <c r="I32" s="219"/>
      <c r="J32" s="220"/>
      <c r="K32" s="221"/>
      <c r="L32" s="221"/>
    </row>
    <row r="33" spans="1:12" s="222" customFormat="1" ht="19.5" customHeight="1">
      <c r="A33" s="223" t="s">
        <v>237</v>
      </c>
      <c r="B33" s="232" t="s">
        <v>268</v>
      </c>
      <c r="C33" s="249">
        <v>10</v>
      </c>
      <c r="D33" s="226">
        <v>8</v>
      </c>
      <c r="E33" s="247">
        <v>0.01</v>
      </c>
      <c r="F33" s="235" t="s">
        <v>269</v>
      </c>
      <c r="G33" s="247">
        <v>1.39</v>
      </c>
      <c r="H33" s="236" t="s">
        <v>271</v>
      </c>
      <c r="I33" s="237">
        <f>(G33/C33)*100</f>
        <v>13.899999999999999</v>
      </c>
      <c r="J33" s="231"/>
      <c r="K33" s="221"/>
      <c r="L33" s="221"/>
    </row>
    <row r="34" spans="1:12" s="246" customFormat="1" ht="4.5" customHeight="1">
      <c r="A34" s="238"/>
      <c r="B34" s="239"/>
      <c r="C34" s="240"/>
      <c r="D34" s="241"/>
      <c r="E34" s="242"/>
      <c r="F34" s="243"/>
      <c r="G34" s="242"/>
      <c r="H34" s="244"/>
      <c r="I34" s="242"/>
      <c r="J34" s="242"/>
      <c r="K34" s="245"/>
      <c r="L34" s="245"/>
    </row>
    <row r="35" spans="1:12" s="222" customFormat="1" ht="12.75">
      <c r="A35" s="218"/>
      <c r="B35" s="218"/>
      <c r="C35" s="218"/>
      <c r="D35" s="219" t="s">
        <v>275</v>
      </c>
      <c r="E35" s="219"/>
      <c r="F35" s="219"/>
      <c r="G35" s="219"/>
      <c r="H35" s="219"/>
      <c r="I35" s="219"/>
      <c r="J35" s="220"/>
      <c r="K35" s="221"/>
      <c r="L35" s="221"/>
    </row>
    <row r="36" spans="1:12" s="222" customFormat="1" ht="18.75" customHeight="1">
      <c r="A36" s="223" t="s">
        <v>239</v>
      </c>
      <c r="B36" s="232" t="s">
        <v>268</v>
      </c>
      <c r="C36" s="233">
        <v>10</v>
      </c>
      <c r="D36" s="250">
        <v>8</v>
      </c>
      <c r="E36" s="247">
        <v>0.01</v>
      </c>
      <c r="F36" s="235" t="s">
        <v>269</v>
      </c>
      <c r="G36" s="247">
        <v>0.66</v>
      </c>
      <c r="H36" s="236" t="s">
        <v>271</v>
      </c>
      <c r="I36" s="237">
        <f>(G36/C36)*100</f>
        <v>6.6000000000000005</v>
      </c>
      <c r="J36" s="231"/>
      <c r="K36" s="221"/>
      <c r="L36" s="221"/>
    </row>
    <row r="37" spans="1:12" s="246" customFormat="1" ht="4.5" customHeight="1">
      <c r="A37" s="238"/>
      <c r="B37" s="239"/>
      <c r="C37" s="240"/>
      <c r="D37" s="241"/>
      <c r="E37" s="242"/>
      <c r="F37" s="243"/>
      <c r="G37" s="242"/>
      <c r="H37" s="244"/>
      <c r="I37" s="242"/>
      <c r="J37" s="242"/>
      <c r="K37" s="245"/>
      <c r="L37" s="245"/>
    </row>
    <row r="38" spans="1:12" s="222" customFormat="1" ht="12.75" customHeight="1">
      <c r="A38" s="248"/>
      <c r="B38" s="248"/>
      <c r="C38" s="248"/>
      <c r="D38" s="219" t="s">
        <v>276</v>
      </c>
      <c r="E38" s="219"/>
      <c r="F38" s="219"/>
      <c r="G38" s="219"/>
      <c r="H38" s="219"/>
      <c r="I38" s="219"/>
      <c r="J38" s="251"/>
      <c r="K38" s="252" t="s">
        <v>277</v>
      </c>
      <c r="L38" s="252"/>
    </row>
    <row r="39" spans="1:12" s="222" customFormat="1" ht="12.75">
      <c r="A39" s="223" t="s">
        <v>241</v>
      </c>
      <c r="B39" s="224" t="s">
        <v>278</v>
      </c>
      <c r="C39" s="253">
        <v>0.1</v>
      </c>
      <c r="D39" s="226">
        <v>271</v>
      </c>
      <c r="E39" s="227" t="s">
        <v>279</v>
      </c>
      <c r="F39" s="228" t="s">
        <v>269</v>
      </c>
      <c r="G39" s="227" t="s">
        <v>279</v>
      </c>
      <c r="H39" s="229" t="s">
        <v>271</v>
      </c>
      <c r="I39" s="254" t="s">
        <v>152</v>
      </c>
      <c r="J39" s="251"/>
      <c r="K39" s="252"/>
      <c r="L39" s="252"/>
    </row>
    <row r="40" spans="1:12" s="222" customFormat="1" ht="12.75">
      <c r="A40" s="223"/>
      <c r="B40" s="224" t="s">
        <v>280</v>
      </c>
      <c r="C40" s="253">
        <v>1</v>
      </c>
      <c r="D40" s="226"/>
      <c r="E40" s="227" t="s">
        <v>279</v>
      </c>
      <c r="F40" s="228" t="s">
        <v>269</v>
      </c>
      <c r="G40" s="227" t="s">
        <v>279</v>
      </c>
      <c r="H40" s="229" t="s">
        <v>271</v>
      </c>
      <c r="I40" s="254" t="s">
        <v>152</v>
      </c>
      <c r="J40" s="251"/>
      <c r="K40" s="252"/>
      <c r="L40" s="252"/>
    </row>
    <row r="41" spans="1:12" s="222" customFormat="1" ht="12.75">
      <c r="A41" s="223"/>
      <c r="B41" s="232" t="s">
        <v>281</v>
      </c>
      <c r="C41" s="249">
        <v>5</v>
      </c>
      <c r="D41" s="226"/>
      <c r="E41" s="234" t="s">
        <v>279</v>
      </c>
      <c r="F41" s="235" t="s">
        <v>269</v>
      </c>
      <c r="G41" s="234" t="s">
        <v>279</v>
      </c>
      <c r="H41" s="236" t="s">
        <v>271</v>
      </c>
      <c r="I41" s="255" t="s">
        <v>152</v>
      </c>
      <c r="J41" s="242"/>
      <c r="K41" s="252"/>
      <c r="L41" s="252"/>
    </row>
    <row r="42" spans="1:12" s="246" customFormat="1" ht="4.5" customHeight="1">
      <c r="A42" s="238"/>
      <c r="B42" s="239"/>
      <c r="C42" s="240"/>
      <c r="D42" s="241"/>
      <c r="E42" s="242"/>
      <c r="F42" s="243"/>
      <c r="G42" s="242"/>
      <c r="H42" s="244"/>
      <c r="I42" s="256"/>
      <c r="J42" s="242"/>
      <c r="K42" s="245"/>
      <c r="L42" s="245"/>
    </row>
    <row r="43" spans="1:12" s="222" customFormat="1" ht="12.75" customHeight="1">
      <c r="A43" s="248"/>
      <c r="B43" s="248"/>
      <c r="C43" s="248"/>
      <c r="D43" s="219" t="s">
        <v>282</v>
      </c>
      <c r="E43" s="219"/>
      <c r="F43" s="219"/>
      <c r="G43" s="219"/>
      <c r="H43" s="219"/>
      <c r="I43" s="219"/>
      <c r="J43" s="251"/>
      <c r="K43" s="252" t="s">
        <v>277</v>
      </c>
      <c r="L43" s="252"/>
    </row>
    <row r="44" spans="1:12" s="222" customFormat="1" ht="12.75">
      <c r="A44" s="223" t="s">
        <v>243</v>
      </c>
      <c r="B44" s="224" t="s">
        <v>278</v>
      </c>
      <c r="C44" s="253">
        <v>0.1</v>
      </c>
      <c r="D44" s="226">
        <v>1379</v>
      </c>
      <c r="E44" s="227" t="s">
        <v>279</v>
      </c>
      <c r="F44" s="228" t="s">
        <v>269</v>
      </c>
      <c r="G44" s="227" t="s">
        <v>279</v>
      </c>
      <c r="H44" s="229" t="s">
        <v>271</v>
      </c>
      <c r="I44" s="254" t="s">
        <v>152</v>
      </c>
      <c r="J44" s="251"/>
      <c r="K44" s="252"/>
      <c r="L44" s="252"/>
    </row>
    <row r="45" spans="1:12" s="222" customFormat="1" ht="12.75">
      <c r="A45" s="223"/>
      <c r="B45" s="224" t="s">
        <v>280</v>
      </c>
      <c r="C45" s="253">
        <v>1</v>
      </c>
      <c r="D45" s="226"/>
      <c r="E45" s="227" t="s">
        <v>279</v>
      </c>
      <c r="F45" s="228" t="s">
        <v>269</v>
      </c>
      <c r="G45" s="227" t="s">
        <v>279</v>
      </c>
      <c r="H45" s="229" t="s">
        <v>271</v>
      </c>
      <c r="I45" s="254" t="s">
        <v>152</v>
      </c>
      <c r="J45" s="251"/>
      <c r="K45" s="252"/>
      <c r="L45" s="252"/>
    </row>
    <row r="46" spans="1:12" s="222" customFormat="1" ht="12.75">
      <c r="A46" s="223"/>
      <c r="B46" s="232" t="s">
        <v>281</v>
      </c>
      <c r="C46" s="249">
        <v>5</v>
      </c>
      <c r="D46" s="226"/>
      <c r="E46" s="234" t="s">
        <v>279</v>
      </c>
      <c r="F46" s="235" t="s">
        <v>269</v>
      </c>
      <c r="G46" s="234" t="s">
        <v>279</v>
      </c>
      <c r="H46" s="236" t="s">
        <v>271</v>
      </c>
      <c r="I46" s="255" t="s">
        <v>152</v>
      </c>
      <c r="J46" s="242"/>
      <c r="K46" s="252"/>
      <c r="L46" s="252"/>
    </row>
    <row r="47" spans="1:12" s="246" customFormat="1" ht="4.5" customHeight="1">
      <c r="A47" s="238"/>
      <c r="B47" s="239"/>
      <c r="C47" s="240"/>
      <c r="D47" s="241"/>
      <c r="E47" s="242"/>
      <c r="F47" s="243"/>
      <c r="G47" s="242"/>
      <c r="H47" s="244"/>
      <c r="I47" s="242"/>
      <c r="J47" s="242"/>
      <c r="K47" s="245"/>
      <c r="L47" s="245"/>
    </row>
    <row r="48" spans="1:12" s="222" customFormat="1" ht="12.75">
      <c r="A48" s="218"/>
      <c r="B48" s="218"/>
      <c r="C48" s="218"/>
      <c r="D48" s="219" t="s">
        <v>283</v>
      </c>
      <c r="E48" s="219"/>
      <c r="F48" s="219"/>
      <c r="G48" s="219"/>
      <c r="H48" s="219"/>
      <c r="I48" s="219"/>
      <c r="J48" s="251"/>
      <c r="K48" s="221"/>
      <c r="L48" s="221"/>
    </row>
    <row r="49" spans="1:12" s="222" customFormat="1" ht="19.5" customHeight="1">
      <c r="A49" s="257" t="s">
        <v>244</v>
      </c>
      <c r="B49" s="258" t="s">
        <v>284</v>
      </c>
      <c r="C49" s="249">
        <v>350</v>
      </c>
      <c r="D49" s="226">
        <v>2320</v>
      </c>
      <c r="E49" s="234">
        <v>127.6</v>
      </c>
      <c r="F49" s="235" t="s">
        <v>269</v>
      </c>
      <c r="G49" s="247">
        <v>55</v>
      </c>
      <c r="H49" s="236" t="s">
        <v>271</v>
      </c>
      <c r="I49" s="237">
        <f>(G49/C49)*100</f>
        <v>15.714285714285714</v>
      </c>
      <c r="J49" s="242"/>
      <c r="K49" s="221"/>
      <c r="L49" s="221"/>
    </row>
    <row r="50" spans="1:12" s="222" customFormat="1" ht="12.75">
      <c r="A50" s="257"/>
      <c r="B50" s="258"/>
      <c r="C50" s="249"/>
      <c r="D50" s="219" t="s">
        <v>285</v>
      </c>
      <c r="E50" s="219"/>
      <c r="F50" s="219"/>
      <c r="G50" s="219"/>
      <c r="H50" s="219"/>
      <c r="I50" s="219"/>
      <c r="J50" s="251"/>
      <c r="K50" s="221"/>
      <c r="L50" s="221"/>
    </row>
    <row r="51" spans="1:12" s="222" customFormat="1" ht="19.5" customHeight="1">
      <c r="A51" s="257"/>
      <c r="B51" s="258"/>
      <c r="C51" s="249"/>
      <c r="D51" s="226">
        <v>1709</v>
      </c>
      <c r="E51" s="234">
        <v>103.17</v>
      </c>
      <c r="F51" s="235" t="s">
        <v>269</v>
      </c>
      <c r="G51" s="247">
        <v>60.37</v>
      </c>
      <c r="H51" s="236" t="s">
        <v>271</v>
      </c>
      <c r="I51" s="237">
        <f>G51/C49*100</f>
        <v>17.248571428571427</v>
      </c>
      <c r="J51" s="242"/>
      <c r="K51" s="221"/>
      <c r="L51" s="221"/>
    </row>
    <row r="52" spans="1:12" s="246" customFormat="1" ht="4.5" customHeight="1">
      <c r="A52" s="238"/>
      <c r="B52" s="239"/>
      <c r="C52" s="240"/>
      <c r="D52" s="241"/>
      <c r="E52" s="242"/>
      <c r="F52" s="243"/>
      <c r="G52" s="242"/>
      <c r="H52" s="244"/>
      <c r="I52" s="242"/>
      <c r="J52" s="242"/>
      <c r="K52" s="245"/>
      <c r="L52" s="245"/>
    </row>
    <row r="53" spans="1:12" s="222" customFormat="1" ht="12.75">
      <c r="A53" s="218"/>
      <c r="B53" s="218"/>
      <c r="C53" s="218"/>
      <c r="D53" s="219" t="s">
        <v>286</v>
      </c>
      <c r="E53" s="219"/>
      <c r="F53" s="219"/>
      <c r="G53" s="219"/>
      <c r="H53" s="219"/>
      <c r="I53" s="219"/>
      <c r="J53" s="251"/>
      <c r="K53" s="221"/>
      <c r="L53" s="221"/>
    </row>
    <row r="54" spans="1:12" s="222" customFormat="1" ht="19.5" customHeight="1">
      <c r="A54" s="257" t="s">
        <v>247</v>
      </c>
      <c r="B54" s="258" t="s">
        <v>284</v>
      </c>
      <c r="C54" s="249">
        <v>350</v>
      </c>
      <c r="D54" s="226">
        <v>1957</v>
      </c>
      <c r="E54" s="234">
        <v>270.07</v>
      </c>
      <c r="F54" s="235" t="s">
        <v>269</v>
      </c>
      <c r="G54" s="247">
        <v>138</v>
      </c>
      <c r="H54" s="236" t="s">
        <v>271</v>
      </c>
      <c r="I54" s="237">
        <f>(G54/C54)*100</f>
        <v>39.42857142857143</v>
      </c>
      <c r="J54" s="242"/>
      <c r="K54" s="221"/>
      <c r="L54" s="221"/>
    </row>
    <row r="55" spans="1:12" s="222" customFormat="1" ht="12.75">
      <c r="A55" s="257"/>
      <c r="B55" s="258"/>
      <c r="C55" s="249"/>
      <c r="D55" s="219" t="s">
        <v>287</v>
      </c>
      <c r="E55" s="219"/>
      <c r="F55" s="219"/>
      <c r="G55" s="219"/>
      <c r="H55" s="219"/>
      <c r="I55" s="219"/>
      <c r="J55" s="251"/>
      <c r="K55" s="221"/>
      <c r="L55" s="221"/>
    </row>
    <row r="56" spans="1:12" s="222" customFormat="1" ht="19.5" customHeight="1">
      <c r="A56" s="257"/>
      <c r="B56" s="258"/>
      <c r="C56" s="249"/>
      <c r="D56" s="226">
        <v>1591</v>
      </c>
      <c r="E56" s="234">
        <v>269.44</v>
      </c>
      <c r="F56" s="235" t="s">
        <v>269</v>
      </c>
      <c r="G56" s="234">
        <v>169.35</v>
      </c>
      <c r="H56" s="236" t="s">
        <v>271</v>
      </c>
      <c r="I56" s="237">
        <f>G56/350*100</f>
        <v>48.38571428571428</v>
      </c>
      <c r="J56" s="242"/>
      <c r="K56" s="221"/>
      <c r="L56" s="221"/>
    </row>
    <row r="57" spans="1:12" s="246" customFormat="1" ht="4.5" customHeight="1">
      <c r="A57" s="238"/>
      <c r="B57" s="239"/>
      <c r="C57" s="240"/>
      <c r="D57" s="241"/>
      <c r="E57" s="242"/>
      <c r="F57" s="243"/>
      <c r="G57" s="242"/>
      <c r="H57" s="244"/>
      <c r="I57" s="242"/>
      <c r="J57" s="242"/>
      <c r="K57" s="245"/>
      <c r="L57" s="245"/>
    </row>
    <row r="58" spans="1:12" s="222" customFormat="1" ht="12.75">
      <c r="A58" s="218"/>
      <c r="B58" s="218"/>
      <c r="C58" s="218"/>
      <c r="D58" s="219" t="s">
        <v>288</v>
      </c>
      <c r="E58" s="219"/>
      <c r="F58" s="219"/>
      <c r="G58" s="219"/>
      <c r="H58" s="219"/>
      <c r="I58" s="219"/>
      <c r="J58" s="251"/>
      <c r="K58" s="221"/>
      <c r="L58" s="221"/>
    </row>
    <row r="59" spans="1:12" s="222" customFormat="1" ht="19.5" customHeight="1">
      <c r="A59" s="257" t="s">
        <v>248</v>
      </c>
      <c r="B59" s="258" t="s">
        <v>284</v>
      </c>
      <c r="C59" s="249">
        <v>350</v>
      </c>
      <c r="D59" s="226">
        <v>1956</v>
      </c>
      <c r="E59" s="234">
        <v>285.58</v>
      </c>
      <c r="F59" s="235" t="s">
        <v>269</v>
      </c>
      <c r="G59" s="247">
        <v>146</v>
      </c>
      <c r="H59" s="236" t="s">
        <v>271</v>
      </c>
      <c r="I59" s="237">
        <f>(G59/C59)*100</f>
        <v>41.714285714285715</v>
      </c>
      <c r="J59" s="242"/>
      <c r="K59" s="221"/>
      <c r="L59" s="221"/>
    </row>
    <row r="60" spans="1:12" s="222" customFormat="1" ht="12.75">
      <c r="A60" s="257"/>
      <c r="B60" s="258"/>
      <c r="C60" s="249"/>
      <c r="D60" s="219" t="s">
        <v>289</v>
      </c>
      <c r="E60" s="219"/>
      <c r="F60" s="219"/>
      <c r="G60" s="219"/>
      <c r="H60" s="219"/>
      <c r="I60" s="219"/>
      <c r="J60" s="251"/>
      <c r="K60" s="221"/>
      <c r="L60" s="221"/>
    </row>
    <row r="61" spans="1:12" s="222" customFormat="1" ht="19.5" customHeight="1">
      <c r="A61" s="257"/>
      <c r="B61" s="258"/>
      <c r="C61" s="249"/>
      <c r="D61" s="226">
        <v>1001</v>
      </c>
      <c r="E61" s="234">
        <v>143.22</v>
      </c>
      <c r="F61" s="235" t="s">
        <v>269</v>
      </c>
      <c r="G61" s="247">
        <v>143.08</v>
      </c>
      <c r="H61" s="236" t="s">
        <v>271</v>
      </c>
      <c r="I61" s="237">
        <f>G61/C59*100</f>
        <v>40.88</v>
      </c>
      <c r="J61" s="242"/>
      <c r="K61" s="221"/>
      <c r="L61" s="221"/>
    </row>
    <row r="62" spans="1:12" s="246" customFormat="1" ht="4.5" customHeight="1">
      <c r="A62" s="238"/>
      <c r="B62" s="239"/>
      <c r="C62" s="240"/>
      <c r="D62" s="241"/>
      <c r="E62" s="242"/>
      <c r="F62" s="243"/>
      <c r="G62" s="242"/>
      <c r="H62" s="244"/>
      <c r="I62" s="242"/>
      <c r="J62" s="242"/>
      <c r="K62" s="245"/>
      <c r="L62" s="245"/>
    </row>
    <row r="63" spans="1:12" s="222" customFormat="1" ht="12.75">
      <c r="A63" s="218"/>
      <c r="B63" s="218"/>
      <c r="C63" s="218"/>
      <c r="D63" s="219" t="s">
        <v>290</v>
      </c>
      <c r="E63" s="219"/>
      <c r="F63" s="219"/>
      <c r="G63" s="219"/>
      <c r="H63" s="219"/>
      <c r="I63" s="219"/>
      <c r="J63" s="251"/>
      <c r="K63" s="221"/>
      <c r="L63" s="221"/>
    </row>
    <row r="64" spans="1:12" s="222" customFormat="1" ht="19.5" customHeight="1">
      <c r="A64" s="257" t="s">
        <v>249</v>
      </c>
      <c r="B64" s="258" t="s">
        <v>284</v>
      </c>
      <c r="C64" s="249">
        <v>350</v>
      </c>
      <c r="D64" s="226">
        <v>6482</v>
      </c>
      <c r="E64" s="234">
        <v>1050.08</v>
      </c>
      <c r="F64" s="235" t="s">
        <v>269</v>
      </c>
      <c r="G64" s="247">
        <v>162</v>
      </c>
      <c r="H64" s="236" t="s">
        <v>271</v>
      </c>
      <c r="I64" s="237">
        <f>(G64/C64)*100</f>
        <v>46.285714285714285</v>
      </c>
      <c r="J64" s="242"/>
      <c r="K64" s="221"/>
      <c r="L64" s="221"/>
    </row>
    <row r="65" spans="1:12" s="222" customFormat="1" ht="12.75">
      <c r="A65" s="257"/>
      <c r="B65" s="258"/>
      <c r="C65" s="249"/>
      <c r="D65" s="219" t="s">
        <v>291</v>
      </c>
      <c r="E65" s="219"/>
      <c r="F65" s="219"/>
      <c r="G65" s="219"/>
      <c r="H65" s="219"/>
      <c r="I65" s="219"/>
      <c r="J65" s="251"/>
      <c r="K65" s="221"/>
      <c r="L65" s="221"/>
    </row>
    <row r="66" spans="1:12" s="222" customFormat="1" ht="19.5" customHeight="1">
      <c r="A66" s="257"/>
      <c r="B66" s="258"/>
      <c r="C66" s="249"/>
      <c r="D66" s="226">
        <v>1736</v>
      </c>
      <c r="E66" s="234">
        <v>227.54</v>
      </c>
      <c r="F66" s="235" t="s">
        <v>269</v>
      </c>
      <c r="G66" s="247">
        <v>131.07</v>
      </c>
      <c r="H66" s="236" t="s">
        <v>271</v>
      </c>
      <c r="I66" s="237">
        <f>G66/C64*100</f>
        <v>37.44857142857143</v>
      </c>
      <c r="J66" s="242"/>
      <c r="K66" s="221"/>
      <c r="L66" s="221"/>
    </row>
    <row r="67" spans="1:12" s="246" customFormat="1" ht="4.5" customHeight="1">
      <c r="A67" s="238"/>
      <c r="B67" s="239"/>
      <c r="C67" s="240"/>
      <c r="D67" s="241"/>
      <c r="E67" s="242"/>
      <c r="F67" s="243"/>
      <c r="G67" s="242"/>
      <c r="H67" s="244"/>
      <c r="I67" s="242"/>
      <c r="J67" s="242"/>
      <c r="K67" s="245"/>
      <c r="L67" s="245"/>
    </row>
    <row r="68" spans="1:12" s="222" customFormat="1" ht="12.75">
      <c r="A68" s="218"/>
      <c r="B68" s="218"/>
      <c r="C68" s="218"/>
      <c r="D68" s="219" t="s">
        <v>292</v>
      </c>
      <c r="E68" s="219"/>
      <c r="F68" s="219"/>
      <c r="G68" s="219"/>
      <c r="H68" s="219"/>
      <c r="I68" s="219"/>
      <c r="J68" s="251"/>
      <c r="K68" s="221"/>
      <c r="L68" s="221"/>
    </row>
    <row r="69" spans="1:12" s="222" customFormat="1" ht="19.5" customHeight="1">
      <c r="A69" s="257" t="s">
        <v>251</v>
      </c>
      <c r="B69" s="258" t="s">
        <v>284</v>
      </c>
      <c r="C69" s="249">
        <v>350</v>
      </c>
      <c r="D69" s="226">
        <v>6294</v>
      </c>
      <c r="E69" s="234">
        <v>12.56</v>
      </c>
      <c r="F69" s="235" t="s">
        <v>269</v>
      </c>
      <c r="G69" s="247">
        <v>2</v>
      </c>
      <c r="H69" s="236" t="s">
        <v>271</v>
      </c>
      <c r="I69" s="237">
        <f>(G69/C69)*100</f>
        <v>0.5714285714285714</v>
      </c>
      <c r="J69" s="242"/>
      <c r="K69" s="221"/>
      <c r="L69" s="221"/>
    </row>
    <row r="70" spans="1:12" s="222" customFormat="1" ht="12.75">
      <c r="A70" s="257"/>
      <c r="B70" s="258"/>
      <c r="C70" s="249"/>
      <c r="D70" s="219" t="s">
        <v>293</v>
      </c>
      <c r="E70" s="219"/>
      <c r="F70" s="219"/>
      <c r="G70" s="219"/>
      <c r="H70" s="219"/>
      <c r="I70" s="219"/>
      <c r="J70" s="251"/>
      <c r="K70" s="221"/>
      <c r="L70" s="221"/>
    </row>
    <row r="71" spans="1:12" s="222" customFormat="1" ht="19.5" customHeight="1">
      <c r="A71" s="257"/>
      <c r="B71" s="258"/>
      <c r="C71" s="249"/>
      <c r="D71" s="226">
        <v>1686</v>
      </c>
      <c r="E71" s="234">
        <v>241.7</v>
      </c>
      <c r="F71" s="235" t="s">
        <v>269</v>
      </c>
      <c r="G71" s="247">
        <v>143.36</v>
      </c>
      <c r="H71" s="236" t="s">
        <v>271</v>
      </c>
      <c r="I71" s="237">
        <f>G71/C69*100</f>
        <v>40.96</v>
      </c>
      <c r="J71" s="242"/>
      <c r="K71" s="221"/>
      <c r="L71" s="221"/>
    </row>
    <row r="72" spans="1:12" s="246" customFormat="1" ht="4.5" customHeight="1">
      <c r="A72" s="238"/>
      <c r="B72" s="239"/>
      <c r="C72" s="240"/>
      <c r="D72" s="241"/>
      <c r="E72" s="242"/>
      <c r="F72" s="243"/>
      <c r="G72" s="242"/>
      <c r="H72" s="244"/>
      <c r="I72" s="242"/>
      <c r="J72" s="242"/>
      <c r="K72" s="245"/>
      <c r="L72" s="245"/>
    </row>
    <row r="73" spans="1:12" s="222" customFormat="1" ht="12.75">
      <c r="A73" s="248"/>
      <c r="B73" s="248"/>
      <c r="C73" s="248"/>
      <c r="D73" s="219" t="s">
        <v>294</v>
      </c>
      <c r="E73" s="219"/>
      <c r="F73" s="219"/>
      <c r="G73" s="219"/>
      <c r="H73" s="219"/>
      <c r="I73" s="219"/>
      <c r="J73" s="251"/>
      <c r="K73" s="252"/>
      <c r="L73" s="252"/>
    </row>
    <row r="74" spans="1:12" s="222" customFormat="1" ht="19.5" customHeight="1">
      <c r="A74" s="223" t="s">
        <v>252</v>
      </c>
      <c r="B74" s="232" t="s">
        <v>295</v>
      </c>
      <c r="C74" s="249">
        <v>20</v>
      </c>
      <c r="D74" s="259">
        <v>3137</v>
      </c>
      <c r="E74" s="260" t="s">
        <v>270</v>
      </c>
      <c r="F74" s="235" t="s">
        <v>269</v>
      </c>
      <c r="G74" s="234" t="s">
        <v>270</v>
      </c>
      <c r="H74" s="236" t="s">
        <v>271</v>
      </c>
      <c r="I74" s="237">
        <f>1/C74*100</f>
        <v>5</v>
      </c>
      <c r="J74" s="242"/>
      <c r="K74" s="252"/>
      <c r="L74" s="252"/>
    </row>
    <row r="75" spans="1:12" s="222" customFormat="1" ht="12.75">
      <c r="A75" s="223"/>
      <c r="B75" s="232"/>
      <c r="C75" s="249"/>
      <c r="D75" s="219" t="s">
        <v>296</v>
      </c>
      <c r="E75" s="219"/>
      <c r="F75" s="219"/>
      <c r="G75" s="219"/>
      <c r="H75" s="219"/>
      <c r="I75" s="219"/>
      <c r="J75" s="251"/>
      <c r="K75" s="252"/>
      <c r="L75" s="252"/>
    </row>
    <row r="76" spans="1:12" s="222" customFormat="1" ht="19.5" customHeight="1">
      <c r="A76" s="223"/>
      <c r="B76" s="232"/>
      <c r="C76" s="249"/>
      <c r="D76" s="259">
        <v>3261</v>
      </c>
      <c r="E76" s="260" t="s">
        <v>270</v>
      </c>
      <c r="F76" s="235" t="s">
        <v>269</v>
      </c>
      <c r="G76" s="234" t="s">
        <v>270</v>
      </c>
      <c r="H76" s="236" t="s">
        <v>271</v>
      </c>
      <c r="I76" s="237">
        <f>1/C74*100</f>
        <v>5</v>
      </c>
      <c r="J76" s="242"/>
      <c r="K76" s="252"/>
      <c r="L76" s="252"/>
    </row>
    <row r="77" spans="1:12" s="222" customFormat="1" ht="12.75">
      <c r="A77" s="223"/>
      <c r="B77" s="232"/>
      <c r="C77" s="249"/>
      <c r="D77" s="219" t="s">
        <v>297</v>
      </c>
      <c r="E77" s="219"/>
      <c r="F77" s="219"/>
      <c r="G77" s="219"/>
      <c r="H77" s="219"/>
      <c r="I77" s="219"/>
      <c r="J77" s="251"/>
      <c r="K77" s="252"/>
      <c r="L77" s="252"/>
    </row>
    <row r="78" spans="1:12" s="222" customFormat="1" ht="19.5" customHeight="1">
      <c r="A78" s="223"/>
      <c r="B78" s="232"/>
      <c r="C78" s="249"/>
      <c r="D78" s="259">
        <v>2934</v>
      </c>
      <c r="E78" s="260" t="s">
        <v>270</v>
      </c>
      <c r="F78" s="235" t="s">
        <v>269</v>
      </c>
      <c r="G78" s="234" t="s">
        <v>270</v>
      </c>
      <c r="H78" s="236" t="s">
        <v>271</v>
      </c>
      <c r="I78" s="237">
        <f>1/C74*100</f>
        <v>5</v>
      </c>
      <c r="J78" s="242"/>
      <c r="K78" s="252"/>
      <c r="L78" s="252"/>
    </row>
    <row r="79" spans="1:12" s="222" customFormat="1" ht="12.75">
      <c r="A79" s="223"/>
      <c r="B79" s="232"/>
      <c r="C79" s="249"/>
      <c r="D79" s="219" t="s">
        <v>298</v>
      </c>
      <c r="E79" s="219"/>
      <c r="F79" s="219"/>
      <c r="G79" s="219"/>
      <c r="H79" s="219"/>
      <c r="I79" s="219"/>
      <c r="J79" s="251"/>
      <c r="K79" s="252"/>
      <c r="L79" s="252"/>
    </row>
    <row r="80" spans="1:12" s="222" customFormat="1" ht="19.5" customHeight="1">
      <c r="A80" s="223"/>
      <c r="B80" s="232"/>
      <c r="C80" s="249"/>
      <c r="D80" s="259">
        <v>2821</v>
      </c>
      <c r="E80" s="260" t="s">
        <v>270</v>
      </c>
      <c r="F80" s="235" t="s">
        <v>269</v>
      </c>
      <c r="G80" s="234" t="s">
        <v>270</v>
      </c>
      <c r="H80" s="236" t="s">
        <v>271</v>
      </c>
      <c r="I80" s="237">
        <f>1/C74*100</f>
        <v>5</v>
      </c>
      <c r="J80" s="242"/>
      <c r="K80" s="252"/>
      <c r="L80" s="252"/>
    </row>
    <row r="81" spans="1:12" s="246" customFormat="1" ht="4.5" customHeight="1">
      <c r="A81" s="238"/>
      <c r="B81" s="239"/>
      <c r="C81" s="240"/>
      <c r="D81" s="241"/>
      <c r="E81" s="242"/>
      <c r="F81" s="243"/>
      <c r="G81" s="242"/>
      <c r="H81" s="244"/>
      <c r="I81" s="242"/>
      <c r="J81" s="242"/>
      <c r="K81" s="245"/>
      <c r="L81" s="245"/>
    </row>
    <row r="82" spans="1:12" s="222" customFormat="1" ht="12.75" customHeight="1">
      <c r="A82" s="218"/>
      <c r="B82" s="218"/>
      <c r="C82" s="218"/>
      <c r="D82" s="219" t="s">
        <v>299</v>
      </c>
      <c r="E82" s="219"/>
      <c r="F82" s="219"/>
      <c r="G82" s="219"/>
      <c r="H82" s="219"/>
      <c r="I82" s="219"/>
      <c r="J82" s="251"/>
      <c r="K82" s="252" t="s">
        <v>300</v>
      </c>
      <c r="L82" s="252"/>
    </row>
    <row r="83" spans="1:12" s="222" customFormat="1" ht="19.5" customHeight="1">
      <c r="A83" s="223" t="s">
        <v>254</v>
      </c>
      <c r="B83" s="232" t="s">
        <v>295</v>
      </c>
      <c r="C83" s="233" t="s">
        <v>301</v>
      </c>
      <c r="D83" s="226" t="s">
        <v>152</v>
      </c>
      <c r="E83" s="261" t="s">
        <v>152</v>
      </c>
      <c r="F83" s="235" t="s">
        <v>269</v>
      </c>
      <c r="G83" s="262" t="s">
        <v>152</v>
      </c>
      <c r="H83" s="236" t="s">
        <v>271</v>
      </c>
      <c r="I83" s="255" t="s">
        <v>152</v>
      </c>
      <c r="J83" s="242"/>
      <c r="K83" s="252"/>
      <c r="L83" s="252"/>
    </row>
    <row r="84" spans="1:12" s="246" customFormat="1" ht="4.5" customHeight="1">
      <c r="A84" s="238"/>
      <c r="B84" s="239"/>
      <c r="C84" s="240"/>
      <c r="D84" s="241"/>
      <c r="E84" s="242"/>
      <c r="F84" s="243"/>
      <c r="G84" s="242"/>
      <c r="H84" s="244"/>
      <c r="I84" s="242"/>
      <c r="J84" s="242"/>
      <c r="K84" s="245"/>
      <c r="L84" s="245"/>
    </row>
    <row r="85" spans="1:12" s="222" customFormat="1" ht="12.75" customHeight="1">
      <c r="A85" s="218"/>
      <c r="B85" s="218"/>
      <c r="C85" s="218"/>
      <c r="D85" s="219" t="s">
        <v>299</v>
      </c>
      <c r="E85" s="219"/>
      <c r="F85" s="219"/>
      <c r="G85" s="219"/>
      <c r="H85" s="219"/>
      <c r="I85" s="219"/>
      <c r="J85" s="251"/>
      <c r="K85" s="252" t="s">
        <v>257</v>
      </c>
      <c r="L85" s="252"/>
    </row>
    <row r="86" spans="1:12" s="222" customFormat="1" ht="19.5" customHeight="1">
      <c r="A86" s="223" t="s">
        <v>256</v>
      </c>
      <c r="B86" s="232" t="s">
        <v>273</v>
      </c>
      <c r="C86" s="233">
        <v>600</v>
      </c>
      <c r="D86" s="226" t="s">
        <v>152</v>
      </c>
      <c r="E86" s="261" t="s">
        <v>152</v>
      </c>
      <c r="F86" s="235" t="s">
        <v>269</v>
      </c>
      <c r="G86" s="262" t="s">
        <v>152</v>
      </c>
      <c r="H86" s="236" t="s">
        <v>271</v>
      </c>
      <c r="I86" s="255" t="s">
        <v>152</v>
      </c>
      <c r="J86" s="242"/>
      <c r="K86" s="252"/>
      <c r="L86" s="252"/>
    </row>
    <row r="87" spans="1:12" s="246" customFormat="1" ht="4.5" customHeight="1">
      <c r="A87" s="238"/>
      <c r="B87" s="239"/>
      <c r="C87" s="240"/>
      <c r="D87" s="241"/>
      <c r="E87" s="242"/>
      <c r="F87" s="243"/>
      <c r="G87" s="242"/>
      <c r="H87" s="244"/>
      <c r="I87" s="242"/>
      <c r="J87" s="242"/>
      <c r="K87" s="245"/>
      <c r="L87" s="245"/>
    </row>
    <row r="88" spans="1:12" s="222" customFormat="1" ht="12.75" customHeight="1">
      <c r="A88" s="218"/>
      <c r="B88" s="218"/>
      <c r="C88" s="218"/>
      <c r="D88" s="219" t="s">
        <v>299</v>
      </c>
      <c r="E88" s="219"/>
      <c r="F88" s="219"/>
      <c r="G88" s="219"/>
      <c r="H88" s="219"/>
      <c r="I88" s="219"/>
      <c r="J88" s="251"/>
      <c r="K88" s="252" t="s">
        <v>257</v>
      </c>
      <c r="L88" s="252"/>
    </row>
    <row r="89" spans="1:12" s="222" customFormat="1" ht="19.5" customHeight="1">
      <c r="A89" s="223" t="s">
        <v>258</v>
      </c>
      <c r="B89" s="232" t="s">
        <v>273</v>
      </c>
      <c r="C89" s="233">
        <v>600</v>
      </c>
      <c r="D89" s="226" t="s">
        <v>152</v>
      </c>
      <c r="E89" s="261" t="s">
        <v>152</v>
      </c>
      <c r="F89" s="235" t="s">
        <v>269</v>
      </c>
      <c r="G89" s="262" t="s">
        <v>152</v>
      </c>
      <c r="H89" s="236" t="s">
        <v>271</v>
      </c>
      <c r="I89" s="255" t="s">
        <v>152</v>
      </c>
      <c r="J89" s="242"/>
      <c r="K89" s="252"/>
      <c r="L89" s="252"/>
    </row>
    <row r="90" ht="19.5" customHeight="1"/>
    <row r="91" ht="19.5" customHeight="1"/>
    <row r="92" ht="27" customHeight="1"/>
    <row r="93" ht="27" customHeight="1"/>
    <row r="94" ht="19.5" customHeight="1"/>
    <row r="95" ht="19.5" customHeight="1"/>
    <row r="96" ht="19.5" customHeight="1"/>
    <row r="97" ht="19.5" customHeight="1">
      <c r="A97" s="263"/>
    </row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22.5" customHeight="1"/>
    <row r="117" ht="22.5" customHeight="1"/>
    <row r="118" ht="19.5" customHeight="1"/>
    <row r="119" ht="19.5" customHeight="1"/>
    <row r="120" ht="19.5" customHeight="1"/>
    <row r="121" ht="19.5" customHeight="1"/>
    <row r="122" ht="19.5" customHeight="1"/>
    <row r="123" ht="25.5" customHeight="1"/>
    <row r="124" ht="19.5" customHeight="1"/>
    <row r="125" ht="19.5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.7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</sheetData>
  <sheetProtection selectLockedCells="1" selectUnlockedCells="1"/>
  <mergeCells count="106">
    <mergeCell ref="A1:L1"/>
    <mergeCell ref="A3:I3"/>
    <mergeCell ref="A5:J5"/>
    <mergeCell ref="D6:I6"/>
    <mergeCell ref="D7:I7"/>
    <mergeCell ref="D8:I8"/>
    <mergeCell ref="D9:I9"/>
    <mergeCell ref="D10:I10"/>
    <mergeCell ref="D11:I11"/>
    <mergeCell ref="D12:I12"/>
    <mergeCell ref="D13:I13"/>
    <mergeCell ref="D14:I14"/>
    <mergeCell ref="D15:I15"/>
    <mergeCell ref="D16:I16"/>
    <mergeCell ref="D17:I17"/>
    <mergeCell ref="D18:I18"/>
    <mergeCell ref="D19:I19"/>
    <mergeCell ref="D20:I20"/>
    <mergeCell ref="D21:I21"/>
    <mergeCell ref="A23:J23"/>
    <mergeCell ref="K24:L24"/>
    <mergeCell ref="A25:C25"/>
    <mergeCell ref="D25:I25"/>
    <mergeCell ref="K25:L27"/>
    <mergeCell ref="A26:A27"/>
    <mergeCell ref="D26:D27"/>
    <mergeCell ref="A29:C29"/>
    <mergeCell ref="D29:I29"/>
    <mergeCell ref="K29:L30"/>
    <mergeCell ref="A32:C32"/>
    <mergeCell ref="D32:I32"/>
    <mergeCell ref="K32:L33"/>
    <mergeCell ref="A35:C35"/>
    <mergeCell ref="D35:I35"/>
    <mergeCell ref="K35:L36"/>
    <mergeCell ref="A38:C38"/>
    <mergeCell ref="D38:I38"/>
    <mergeCell ref="K38:L41"/>
    <mergeCell ref="A39:A41"/>
    <mergeCell ref="D39:D41"/>
    <mergeCell ref="A43:C43"/>
    <mergeCell ref="D43:I43"/>
    <mergeCell ref="K43:L46"/>
    <mergeCell ref="A44:A46"/>
    <mergeCell ref="D44:D46"/>
    <mergeCell ref="A48:C48"/>
    <mergeCell ref="D48:I48"/>
    <mergeCell ref="K48:L49"/>
    <mergeCell ref="A49:A51"/>
    <mergeCell ref="B49:B51"/>
    <mergeCell ref="C49:C51"/>
    <mergeCell ref="D50:I50"/>
    <mergeCell ref="K50:L51"/>
    <mergeCell ref="A53:C53"/>
    <mergeCell ref="D53:I53"/>
    <mergeCell ref="K53:L54"/>
    <mergeCell ref="A54:A56"/>
    <mergeCell ref="B54:B56"/>
    <mergeCell ref="C54:C56"/>
    <mergeCell ref="D55:I55"/>
    <mergeCell ref="K55:L56"/>
    <mergeCell ref="A58:C58"/>
    <mergeCell ref="D58:I58"/>
    <mergeCell ref="K58:L59"/>
    <mergeCell ref="A59:A61"/>
    <mergeCell ref="B59:B61"/>
    <mergeCell ref="C59:C61"/>
    <mergeCell ref="D60:I60"/>
    <mergeCell ref="K60:L61"/>
    <mergeCell ref="A63:C63"/>
    <mergeCell ref="D63:I63"/>
    <mergeCell ref="K63:L64"/>
    <mergeCell ref="A64:A66"/>
    <mergeCell ref="B64:B66"/>
    <mergeCell ref="C64:C66"/>
    <mergeCell ref="D65:I65"/>
    <mergeCell ref="K65:L66"/>
    <mergeCell ref="A68:C68"/>
    <mergeCell ref="D68:I68"/>
    <mergeCell ref="K68:L69"/>
    <mergeCell ref="A69:A71"/>
    <mergeCell ref="B69:B71"/>
    <mergeCell ref="C69:C71"/>
    <mergeCell ref="D70:I70"/>
    <mergeCell ref="K70:L71"/>
    <mergeCell ref="A73:C73"/>
    <mergeCell ref="D73:I73"/>
    <mergeCell ref="K73:L74"/>
    <mergeCell ref="A74:A80"/>
    <mergeCell ref="B74:B80"/>
    <mergeCell ref="C74:C80"/>
    <mergeCell ref="D75:I75"/>
    <mergeCell ref="K75:L76"/>
    <mergeCell ref="D77:I77"/>
    <mergeCell ref="K77:L78"/>
    <mergeCell ref="D79:I79"/>
    <mergeCell ref="K79:L80"/>
    <mergeCell ref="A82:C82"/>
    <mergeCell ref="D82:I82"/>
    <mergeCell ref="K82:L83"/>
    <mergeCell ref="A85:C85"/>
    <mergeCell ref="D85:I85"/>
    <mergeCell ref="K85:L86"/>
    <mergeCell ref="A88:C88"/>
    <mergeCell ref="D88:I88"/>
    <mergeCell ref="K88:L89"/>
  </mergeCells>
  <printOptions/>
  <pageMargins left="0.39375" right="0.39375" top="0.39375" bottom="0.39375" header="0.5118055555555555" footer="0"/>
  <pageSetup horizontalDpi="300" verticalDpi="300" orientation="landscape" paperSize="8"/>
  <headerFooter alignWithMargins="0">
    <oddFooter>&amp;L&amp;"Arial,Grassetto"&amp;8ALTERGON ITALIA Srl&amp;C&amp;"Arial,Grassetto"&amp;8DD AIA nr.794/2015&amp;R&amp;"Arial,Grassetto"&amp;8Report Anno 2017 -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39"/>
  <sheetViews>
    <sheetView zoomScale="75" zoomScaleNormal="75" workbookViewId="0" topLeftCell="A85">
      <selection activeCell="I22" sqref="I22"/>
    </sheetView>
  </sheetViews>
  <sheetFormatPr defaultColWidth="9.140625" defaultRowHeight="19.5" customHeight="1"/>
  <cols>
    <col min="1" max="1" width="25.8515625" style="264" customWidth="1"/>
    <col min="2" max="2" width="20.7109375" style="264" customWidth="1"/>
    <col min="3" max="3" width="20.7109375" style="265" customWidth="1"/>
    <col min="4" max="4" width="14.7109375" style="266" customWidth="1"/>
    <col min="5" max="5" width="12.00390625" style="265" customWidth="1"/>
    <col min="6" max="6" width="9.421875" style="267" customWidth="1"/>
    <col min="7" max="7" width="0.71875" style="264" customWidth="1"/>
    <col min="8" max="8" width="25.8515625" style="264" customWidth="1"/>
    <col min="9" max="10" width="20.7109375" style="264" customWidth="1"/>
    <col min="11" max="11" width="14.8515625" style="266" customWidth="1"/>
    <col min="12" max="12" width="11.57421875" style="264" customWidth="1"/>
    <col min="13" max="13" width="9.421875" style="267" customWidth="1"/>
    <col min="14" max="16384" width="9.140625" style="264" customWidth="1"/>
  </cols>
  <sheetData>
    <row r="1" spans="1:13" s="269" customFormat="1" ht="15" customHeight="1">
      <c r="A1" s="268" t="s">
        <v>77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</row>
    <row r="2" spans="1:13" s="269" customFormat="1" ht="19.5" customHeight="1">
      <c r="A2" s="268"/>
      <c r="B2" s="270"/>
      <c r="C2" s="271"/>
      <c r="D2" s="272"/>
      <c r="E2" s="271"/>
      <c r="F2" s="273"/>
      <c r="G2" s="274"/>
      <c r="H2" s="274"/>
      <c r="I2" s="274"/>
      <c r="J2" s="274"/>
      <c r="K2" s="272"/>
      <c r="L2" s="274"/>
      <c r="M2" s="273"/>
    </row>
    <row r="3" spans="1:13" s="269" customFormat="1" ht="15" customHeight="1">
      <c r="A3" s="268" t="s">
        <v>302</v>
      </c>
      <c r="B3" s="268"/>
      <c r="C3" s="268"/>
      <c r="D3" s="268"/>
      <c r="E3" s="268"/>
      <c r="F3" s="268"/>
      <c r="G3" s="274"/>
      <c r="H3" s="274"/>
      <c r="I3" s="274"/>
      <c r="J3" s="274"/>
      <c r="K3" s="272"/>
      <c r="L3" s="274"/>
      <c r="M3" s="273"/>
    </row>
    <row r="4" spans="1:6" ht="6.75" customHeight="1">
      <c r="A4" s="275"/>
      <c r="B4" s="276"/>
      <c r="C4" s="277"/>
      <c r="D4" s="278"/>
      <c r="E4" s="277"/>
      <c r="F4" s="279"/>
    </row>
    <row r="5" spans="1:13" s="269" customFormat="1" ht="15.75" customHeight="1">
      <c r="A5" s="268" t="s">
        <v>303</v>
      </c>
      <c r="B5" s="268"/>
      <c r="C5" s="268"/>
      <c r="D5" s="268"/>
      <c r="E5" s="268"/>
      <c r="F5" s="268"/>
      <c r="K5" s="280"/>
      <c r="M5" s="281"/>
    </row>
    <row r="6" spans="1:9" ht="26.25" customHeight="1">
      <c r="A6" s="282" t="s">
        <v>260</v>
      </c>
      <c r="B6" s="283" t="s">
        <v>304</v>
      </c>
      <c r="C6" s="283" t="s">
        <v>305</v>
      </c>
      <c r="D6" s="284" t="s">
        <v>306</v>
      </c>
      <c r="E6" s="284"/>
      <c r="F6" s="284"/>
      <c r="G6" s="284"/>
      <c r="H6" s="284"/>
      <c r="I6" s="285"/>
    </row>
    <row r="7" spans="1:8" ht="25.5" customHeight="1">
      <c r="A7" s="286" t="s">
        <v>307</v>
      </c>
      <c r="B7" s="287">
        <v>24</v>
      </c>
      <c r="C7" s="287">
        <v>365</v>
      </c>
      <c r="D7" s="288" t="s">
        <v>308</v>
      </c>
      <c r="E7" s="288"/>
      <c r="F7" s="288"/>
      <c r="G7" s="288"/>
      <c r="H7" s="288"/>
    </row>
    <row r="8" spans="1:8" ht="25.5" customHeight="1">
      <c r="A8" s="286" t="s">
        <v>309</v>
      </c>
      <c r="B8" s="287">
        <v>24</v>
      </c>
      <c r="C8" s="287">
        <v>365</v>
      </c>
      <c r="D8" s="288" t="s">
        <v>310</v>
      </c>
      <c r="E8" s="288"/>
      <c r="F8" s="288"/>
      <c r="G8" s="288"/>
      <c r="H8" s="288"/>
    </row>
    <row r="9" spans="1:8" ht="25.5" customHeight="1">
      <c r="A9" s="286" t="s">
        <v>311</v>
      </c>
      <c r="B9" s="287">
        <v>24</v>
      </c>
      <c r="C9" s="287">
        <v>365</v>
      </c>
      <c r="D9" s="288" t="s">
        <v>312</v>
      </c>
      <c r="E9" s="288"/>
      <c r="F9" s="288"/>
      <c r="G9" s="288"/>
      <c r="H9" s="288"/>
    </row>
    <row r="10" spans="1:8" ht="25.5" customHeight="1">
      <c r="A10" s="286" t="s">
        <v>313</v>
      </c>
      <c r="B10" s="287">
        <v>24</v>
      </c>
      <c r="C10" s="287">
        <v>365</v>
      </c>
      <c r="D10" s="288" t="s">
        <v>312</v>
      </c>
      <c r="E10" s="288"/>
      <c r="F10" s="288"/>
      <c r="G10" s="288"/>
      <c r="H10" s="288"/>
    </row>
    <row r="11" spans="1:8" ht="25.5" customHeight="1">
      <c r="A11" s="286" t="s">
        <v>314</v>
      </c>
      <c r="B11" s="287">
        <v>24</v>
      </c>
      <c r="C11" s="287">
        <v>365</v>
      </c>
      <c r="D11" s="288" t="s">
        <v>312</v>
      </c>
      <c r="E11" s="288"/>
      <c r="F11" s="288"/>
      <c r="G11" s="288"/>
      <c r="H11" s="288"/>
    </row>
    <row r="12" spans="1:6" ht="12.75" customHeight="1">
      <c r="A12" s="289"/>
      <c r="B12" s="290"/>
      <c r="C12" s="291"/>
      <c r="D12" s="290"/>
      <c r="E12" s="277"/>
      <c r="F12" s="279"/>
    </row>
    <row r="13" spans="1:13" s="269" customFormat="1" ht="15.75" customHeight="1">
      <c r="A13" s="292" t="s">
        <v>315</v>
      </c>
      <c r="B13" s="292"/>
      <c r="C13" s="292"/>
      <c r="D13" s="292"/>
      <c r="E13" s="292"/>
      <c r="F13" s="292"/>
      <c r="G13" s="293"/>
      <c r="H13" s="294"/>
      <c r="I13" s="294"/>
      <c r="K13" s="280"/>
      <c r="M13" s="281"/>
    </row>
    <row r="14" spans="1:13" s="297" customFormat="1" ht="20.25" customHeight="1">
      <c r="A14" s="295" t="s">
        <v>316</v>
      </c>
      <c r="B14" s="295"/>
      <c r="C14" s="295"/>
      <c r="D14" s="295"/>
      <c r="E14" s="295"/>
      <c r="F14" s="295"/>
      <c r="G14" s="296"/>
      <c r="H14" s="295" t="s">
        <v>317</v>
      </c>
      <c r="I14" s="295"/>
      <c r="J14" s="295"/>
      <c r="K14" s="295"/>
      <c r="L14" s="295"/>
      <c r="M14" s="295"/>
    </row>
    <row r="15" spans="1:13" s="297" customFormat="1" ht="34.5" customHeight="1">
      <c r="A15" s="298" t="s">
        <v>318</v>
      </c>
      <c r="B15" s="299" t="s">
        <v>319</v>
      </c>
      <c r="C15" s="299"/>
      <c r="D15" s="299" t="s">
        <v>265</v>
      </c>
      <c r="E15" s="300" t="s">
        <v>95</v>
      </c>
      <c r="F15" s="301" t="s">
        <v>320</v>
      </c>
      <c r="G15" s="296"/>
      <c r="H15" s="298" t="s">
        <v>318</v>
      </c>
      <c r="I15" s="299" t="s">
        <v>319</v>
      </c>
      <c r="J15" s="299"/>
      <c r="K15" s="299" t="s">
        <v>265</v>
      </c>
      <c r="L15" s="300" t="s">
        <v>95</v>
      </c>
      <c r="M15" s="301" t="s">
        <v>320</v>
      </c>
    </row>
    <row r="16" spans="1:13" s="305" customFormat="1" ht="21" customHeight="1">
      <c r="A16" s="302" t="s">
        <v>321</v>
      </c>
      <c r="B16" s="302"/>
      <c r="C16" s="302"/>
      <c r="D16" s="302"/>
      <c r="E16" s="302"/>
      <c r="F16" s="302"/>
      <c r="G16" s="303"/>
      <c r="H16" s="304" t="s">
        <v>322</v>
      </c>
      <c r="I16" s="304"/>
      <c r="J16" s="304"/>
      <c r="K16" s="304"/>
      <c r="L16" s="304"/>
      <c r="M16" s="304"/>
    </row>
    <row r="17" spans="1:13" ht="12.75" customHeight="1">
      <c r="A17" s="306" t="s">
        <v>323</v>
      </c>
      <c r="B17" s="307" t="s">
        <v>324</v>
      </c>
      <c r="C17" s="307"/>
      <c r="D17" s="308">
        <v>7.65</v>
      </c>
      <c r="E17" s="309" t="s">
        <v>325</v>
      </c>
      <c r="F17" s="310" t="s">
        <v>301</v>
      </c>
      <c r="G17" s="311"/>
      <c r="H17" s="306" t="s">
        <v>323</v>
      </c>
      <c r="I17" s="307" t="s">
        <v>324</v>
      </c>
      <c r="J17" s="307"/>
      <c r="K17" s="308">
        <v>7.79</v>
      </c>
      <c r="L17" s="312" t="s">
        <v>325</v>
      </c>
      <c r="M17" s="310" t="s">
        <v>301</v>
      </c>
    </row>
    <row r="18" spans="1:13" ht="12.75" customHeight="1">
      <c r="A18" s="313" t="s">
        <v>326</v>
      </c>
      <c r="B18" s="314" t="s">
        <v>327</v>
      </c>
      <c r="C18" s="314"/>
      <c r="D18" s="315" t="s">
        <v>328</v>
      </c>
      <c r="E18" s="316" t="s">
        <v>325</v>
      </c>
      <c r="F18" s="317" t="s">
        <v>301</v>
      </c>
      <c r="G18" s="318"/>
      <c r="H18" s="313" t="s">
        <v>326</v>
      </c>
      <c r="I18" s="314" t="s">
        <v>327</v>
      </c>
      <c r="J18" s="314"/>
      <c r="K18" s="315" t="s">
        <v>328</v>
      </c>
      <c r="L18" s="319" t="s">
        <v>325</v>
      </c>
      <c r="M18" s="317" t="s">
        <v>301</v>
      </c>
    </row>
    <row r="19" spans="1:13" ht="14.25" customHeight="1">
      <c r="A19" s="313" t="s">
        <v>329</v>
      </c>
      <c r="B19" s="314" t="s">
        <v>330</v>
      </c>
      <c r="C19" s="314"/>
      <c r="D19" s="315" t="s">
        <v>331</v>
      </c>
      <c r="E19" s="316" t="s">
        <v>325</v>
      </c>
      <c r="F19" s="317" t="s">
        <v>301</v>
      </c>
      <c r="G19" s="318"/>
      <c r="H19" s="313" t="s">
        <v>329</v>
      </c>
      <c r="I19" s="314" t="s">
        <v>330</v>
      </c>
      <c r="J19" s="314"/>
      <c r="K19" s="315" t="s">
        <v>331</v>
      </c>
      <c r="L19" s="319" t="s">
        <v>325</v>
      </c>
      <c r="M19" s="317" t="s">
        <v>301</v>
      </c>
    </row>
    <row r="20" spans="1:13" ht="12.75" customHeight="1">
      <c r="A20" s="313" t="s">
        <v>332</v>
      </c>
      <c r="B20" s="314" t="s">
        <v>333</v>
      </c>
      <c r="C20" s="314"/>
      <c r="D20" s="315" t="s">
        <v>333</v>
      </c>
      <c r="E20" s="316" t="s">
        <v>325</v>
      </c>
      <c r="F20" s="317" t="s">
        <v>301</v>
      </c>
      <c r="G20" s="318"/>
      <c r="H20" s="313" t="s">
        <v>332</v>
      </c>
      <c r="I20" s="314" t="s">
        <v>333</v>
      </c>
      <c r="J20" s="314"/>
      <c r="K20" s="315" t="s">
        <v>333</v>
      </c>
      <c r="L20" s="319" t="s">
        <v>325</v>
      </c>
      <c r="M20" s="317" t="s">
        <v>301</v>
      </c>
    </row>
    <row r="21" spans="1:13" ht="12.75" customHeight="1">
      <c r="A21" s="313" t="s">
        <v>334</v>
      </c>
      <c r="B21" s="314">
        <v>200</v>
      </c>
      <c r="C21" s="314"/>
      <c r="D21" s="315">
        <v>8</v>
      </c>
      <c r="E21" s="316" t="s">
        <v>325</v>
      </c>
      <c r="F21" s="317">
        <f>D21/B21*100</f>
        <v>4</v>
      </c>
      <c r="G21" s="318"/>
      <c r="H21" s="313" t="s">
        <v>334</v>
      </c>
      <c r="I21" s="314">
        <v>200</v>
      </c>
      <c r="J21" s="314"/>
      <c r="K21" s="315">
        <v>16</v>
      </c>
      <c r="L21" s="319" t="s">
        <v>325</v>
      </c>
      <c r="M21" s="317">
        <f>K21/I21*100</f>
        <v>8</v>
      </c>
    </row>
    <row r="22" spans="1:13" ht="12.75" customHeight="1">
      <c r="A22" s="313" t="s">
        <v>335</v>
      </c>
      <c r="B22" s="314">
        <v>250</v>
      </c>
      <c r="C22" s="314"/>
      <c r="D22" s="315">
        <v>120</v>
      </c>
      <c r="E22" s="316" t="s">
        <v>325</v>
      </c>
      <c r="F22" s="317">
        <f>D22/B22*100</f>
        <v>48</v>
      </c>
      <c r="G22" s="318"/>
      <c r="H22" s="313" t="s">
        <v>335</v>
      </c>
      <c r="I22" s="314">
        <v>250</v>
      </c>
      <c r="J22" s="314"/>
      <c r="K22" s="315">
        <v>189</v>
      </c>
      <c r="L22" s="319" t="s">
        <v>325</v>
      </c>
      <c r="M22" s="317">
        <f>K22/I22*100</f>
        <v>75.6</v>
      </c>
    </row>
    <row r="23" spans="1:13" ht="12.75" customHeight="1">
      <c r="A23" s="320" t="s">
        <v>336</v>
      </c>
      <c r="B23" s="321">
        <v>500</v>
      </c>
      <c r="C23" s="321"/>
      <c r="D23" s="315">
        <v>260</v>
      </c>
      <c r="E23" s="316" t="s">
        <v>325</v>
      </c>
      <c r="F23" s="317">
        <f>D23/B23*100</f>
        <v>52</v>
      </c>
      <c r="G23" s="311"/>
      <c r="H23" s="320" t="s">
        <v>336</v>
      </c>
      <c r="I23" s="321">
        <v>500</v>
      </c>
      <c r="J23" s="321"/>
      <c r="K23" s="315">
        <v>400</v>
      </c>
      <c r="L23" s="319" t="s">
        <v>325</v>
      </c>
      <c r="M23" s="317">
        <f>K23/I23*100</f>
        <v>80</v>
      </c>
    </row>
    <row r="24" spans="1:13" ht="12.75" customHeight="1">
      <c r="A24" s="320" t="s">
        <v>337</v>
      </c>
      <c r="B24" s="314">
        <v>2</v>
      </c>
      <c r="C24" s="314"/>
      <c r="D24" s="315" t="s">
        <v>338</v>
      </c>
      <c r="E24" s="316" t="s">
        <v>325</v>
      </c>
      <c r="F24" s="317">
        <f>0.01/2*100</f>
        <v>0.5</v>
      </c>
      <c r="G24" s="311"/>
      <c r="H24" s="320" t="s">
        <v>337</v>
      </c>
      <c r="I24" s="314">
        <v>2</v>
      </c>
      <c r="J24" s="314"/>
      <c r="K24" s="315" t="s">
        <v>338</v>
      </c>
      <c r="L24" s="319" t="s">
        <v>325</v>
      </c>
      <c r="M24" s="317">
        <f>0.01/2*100</f>
        <v>0.5</v>
      </c>
    </row>
    <row r="25" spans="1:13" ht="12.75" customHeight="1">
      <c r="A25" s="313" t="s">
        <v>339</v>
      </c>
      <c r="B25" s="314">
        <v>0.5</v>
      </c>
      <c r="C25" s="314"/>
      <c r="D25" s="315">
        <v>0.19</v>
      </c>
      <c r="E25" s="316" t="s">
        <v>325</v>
      </c>
      <c r="F25" s="317">
        <f>D25/B25*100</f>
        <v>38</v>
      </c>
      <c r="G25" s="318"/>
      <c r="H25" s="313" t="s">
        <v>339</v>
      </c>
      <c r="I25" s="314">
        <v>0.5</v>
      </c>
      <c r="J25" s="314"/>
      <c r="K25" s="315">
        <v>0.05</v>
      </c>
      <c r="L25" s="319" t="s">
        <v>325</v>
      </c>
      <c r="M25" s="317">
        <f>K25/I25*100</f>
        <v>10</v>
      </c>
    </row>
    <row r="26" spans="1:13" ht="12.75" customHeight="1">
      <c r="A26" s="313" t="s">
        <v>340</v>
      </c>
      <c r="B26" s="314" t="s">
        <v>301</v>
      </c>
      <c r="C26" s="314"/>
      <c r="D26" s="315" t="s">
        <v>338</v>
      </c>
      <c r="E26" s="316" t="s">
        <v>325</v>
      </c>
      <c r="F26" s="317" t="s">
        <v>301</v>
      </c>
      <c r="G26" s="318"/>
      <c r="H26" s="313" t="s">
        <v>340</v>
      </c>
      <c r="I26" s="314" t="s">
        <v>301</v>
      </c>
      <c r="J26" s="314"/>
      <c r="K26" s="315">
        <v>0.01</v>
      </c>
      <c r="L26" s="319" t="s">
        <v>325</v>
      </c>
      <c r="M26" s="317" t="s">
        <v>301</v>
      </c>
    </row>
    <row r="27" spans="1:13" ht="12.75" customHeight="1">
      <c r="A27" s="313" t="s">
        <v>341</v>
      </c>
      <c r="B27" s="314">
        <v>4</v>
      </c>
      <c r="C27" s="314"/>
      <c r="D27" s="315" t="s">
        <v>338</v>
      </c>
      <c r="E27" s="316" t="s">
        <v>325</v>
      </c>
      <c r="F27" s="317">
        <f>0.01/4*100</f>
        <v>0.25</v>
      </c>
      <c r="G27" s="318"/>
      <c r="H27" s="313" t="s">
        <v>341</v>
      </c>
      <c r="I27" s="314">
        <v>4</v>
      </c>
      <c r="J27" s="314"/>
      <c r="K27" s="315" t="s">
        <v>338</v>
      </c>
      <c r="L27" s="319" t="s">
        <v>325</v>
      </c>
      <c r="M27" s="317">
        <f>0.01/4*100</f>
        <v>0.25</v>
      </c>
    </row>
    <row r="28" spans="1:13" ht="12.75" customHeight="1">
      <c r="A28" s="313" t="s">
        <v>342</v>
      </c>
      <c r="B28" s="314">
        <v>0.02</v>
      </c>
      <c r="C28" s="314"/>
      <c r="D28" s="315">
        <v>0.01</v>
      </c>
      <c r="E28" s="316" t="s">
        <v>325</v>
      </c>
      <c r="F28" s="317">
        <f>D28/B28*100</f>
        <v>50</v>
      </c>
      <c r="G28" s="318"/>
      <c r="H28" s="313" t="s">
        <v>342</v>
      </c>
      <c r="I28" s="314">
        <v>0.02</v>
      </c>
      <c r="J28" s="314"/>
      <c r="K28" s="315" t="s">
        <v>338</v>
      </c>
      <c r="L28" s="319" t="s">
        <v>325</v>
      </c>
      <c r="M28" s="317">
        <f>0.01/0.02*100</f>
        <v>50</v>
      </c>
    </row>
    <row r="29" spans="1:13" ht="12.75" customHeight="1">
      <c r="A29" s="320" t="s">
        <v>343</v>
      </c>
      <c r="B29" s="321">
        <v>4</v>
      </c>
      <c r="C29" s="321"/>
      <c r="D29" s="315">
        <v>0.01</v>
      </c>
      <c r="E29" s="316" t="s">
        <v>325</v>
      </c>
      <c r="F29" s="317">
        <f>D29/B29*100</f>
        <v>0.25</v>
      </c>
      <c r="G29" s="311"/>
      <c r="H29" s="320" t="s">
        <v>343</v>
      </c>
      <c r="I29" s="321">
        <v>4</v>
      </c>
      <c r="J29" s="321"/>
      <c r="K29" s="315">
        <v>0.01</v>
      </c>
      <c r="L29" s="319" t="s">
        <v>325</v>
      </c>
      <c r="M29" s="317">
        <f>K29/I29*100</f>
        <v>0.25</v>
      </c>
    </row>
    <row r="30" spans="1:13" ht="12.75" customHeight="1">
      <c r="A30" s="320" t="s">
        <v>344</v>
      </c>
      <c r="B30" s="314">
        <v>0.2</v>
      </c>
      <c r="C30" s="314"/>
      <c r="D30" s="315" t="s">
        <v>338</v>
      </c>
      <c r="E30" s="316" t="s">
        <v>325</v>
      </c>
      <c r="F30" s="317">
        <f>0.01/0.2*100</f>
        <v>5</v>
      </c>
      <c r="G30" s="311"/>
      <c r="H30" s="320" t="s">
        <v>344</v>
      </c>
      <c r="I30" s="314">
        <v>0.2</v>
      </c>
      <c r="J30" s="314"/>
      <c r="K30" s="315" t="s">
        <v>338</v>
      </c>
      <c r="L30" s="319" t="s">
        <v>325</v>
      </c>
      <c r="M30" s="317">
        <f>0.01/0.2*100</f>
        <v>5</v>
      </c>
    </row>
    <row r="31" spans="1:13" ht="12.75" customHeight="1">
      <c r="A31" s="313" t="s">
        <v>345</v>
      </c>
      <c r="B31" s="314">
        <v>4</v>
      </c>
      <c r="C31" s="314"/>
      <c r="D31" s="315" t="s">
        <v>338</v>
      </c>
      <c r="E31" s="316" t="s">
        <v>325</v>
      </c>
      <c r="F31" s="317">
        <f>0.01/4*100</f>
        <v>0.25</v>
      </c>
      <c r="G31" s="318"/>
      <c r="H31" s="313" t="s">
        <v>345</v>
      </c>
      <c r="I31" s="314">
        <v>4</v>
      </c>
      <c r="J31" s="314"/>
      <c r="K31" s="315" t="s">
        <v>338</v>
      </c>
      <c r="L31" s="319" t="s">
        <v>325</v>
      </c>
      <c r="M31" s="317">
        <f>0.01/4*100</f>
        <v>0.25</v>
      </c>
    </row>
    <row r="32" spans="1:13" ht="12.75" customHeight="1">
      <c r="A32" s="313" t="s">
        <v>346</v>
      </c>
      <c r="B32" s="314">
        <v>4</v>
      </c>
      <c r="C32" s="314"/>
      <c r="D32" s="315" t="s">
        <v>338</v>
      </c>
      <c r="E32" s="316" t="s">
        <v>325</v>
      </c>
      <c r="F32" s="317">
        <f>0.01/4*100</f>
        <v>0.25</v>
      </c>
      <c r="G32" s="318"/>
      <c r="H32" s="313" t="s">
        <v>346</v>
      </c>
      <c r="I32" s="314">
        <v>4</v>
      </c>
      <c r="J32" s="314"/>
      <c r="K32" s="315">
        <v>0.01</v>
      </c>
      <c r="L32" s="319" t="s">
        <v>325</v>
      </c>
      <c r="M32" s="317">
        <f>K32/I32*100</f>
        <v>0.25</v>
      </c>
    </row>
    <row r="33" spans="1:13" ht="12.75" customHeight="1">
      <c r="A33" s="313" t="s">
        <v>347</v>
      </c>
      <c r="B33" s="314">
        <v>0.005</v>
      </c>
      <c r="C33" s="314"/>
      <c r="D33" s="315" t="s">
        <v>348</v>
      </c>
      <c r="E33" s="316" t="s">
        <v>325</v>
      </c>
      <c r="F33" s="317">
        <f>0.001/0.005*100</f>
        <v>20</v>
      </c>
      <c r="G33" s="318"/>
      <c r="H33" s="313" t="s">
        <v>347</v>
      </c>
      <c r="I33" s="314">
        <v>0.005</v>
      </c>
      <c r="J33" s="314"/>
      <c r="K33" s="315" t="s">
        <v>348</v>
      </c>
      <c r="L33" s="319" t="s">
        <v>325</v>
      </c>
      <c r="M33" s="317">
        <f>0.001/0.005*100</f>
        <v>20</v>
      </c>
    </row>
    <row r="34" spans="1:13" ht="12.75" customHeight="1">
      <c r="A34" s="313" t="s">
        <v>349</v>
      </c>
      <c r="B34" s="314">
        <v>4</v>
      </c>
      <c r="C34" s="314"/>
      <c r="D34" s="315">
        <v>0.01</v>
      </c>
      <c r="E34" s="316" t="s">
        <v>325</v>
      </c>
      <c r="F34" s="317">
        <f>D34/B34*100</f>
        <v>0.25</v>
      </c>
      <c r="G34" s="318"/>
      <c r="H34" s="313" t="s">
        <v>349</v>
      </c>
      <c r="I34" s="314">
        <v>4</v>
      </c>
      <c r="J34" s="314"/>
      <c r="K34" s="315">
        <v>0.01</v>
      </c>
      <c r="L34" s="319" t="s">
        <v>325</v>
      </c>
      <c r="M34" s="317">
        <f>K34/I34*100</f>
        <v>0.25</v>
      </c>
    </row>
    <row r="35" spans="1:13" ht="12.75" customHeight="1">
      <c r="A35" s="320" t="s">
        <v>350</v>
      </c>
      <c r="B35" s="321">
        <v>0.3</v>
      </c>
      <c r="C35" s="321"/>
      <c r="D35" s="315">
        <v>0.02</v>
      </c>
      <c r="E35" s="316" t="s">
        <v>325</v>
      </c>
      <c r="F35" s="317">
        <f>D35/B35*100</f>
        <v>6.666666666666667</v>
      </c>
      <c r="G35" s="311"/>
      <c r="H35" s="320" t="s">
        <v>350</v>
      </c>
      <c r="I35" s="321">
        <v>0.3</v>
      </c>
      <c r="J35" s="321"/>
      <c r="K35" s="315">
        <v>0.04</v>
      </c>
      <c r="L35" s="319" t="s">
        <v>325</v>
      </c>
      <c r="M35" s="317">
        <f>K35/I35*100</f>
        <v>13.333333333333334</v>
      </c>
    </row>
    <row r="36" spans="1:13" ht="12.75" customHeight="1">
      <c r="A36" s="320" t="s">
        <v>351</v>
      </c>
      <c r="B36" s="314">
        <v>0.4</v>
      </c>
      <c r="C36" s="314"/>
      <c r="D36" s="315" t="s">
        <v>338</v>
      </c>
      <c r="E36" s="316" t="s">
        <v>325</v>
      </c>
      <c r="F36" s="317">
        <f>0.01/0.4*100</f>
        <v>2.5</v>
      </c>
      <c r="G36" s="311"/>
      <c r="H36" s="320" t="s">
        <v>351</v>
      </c>
      <c r="I36" s="314">
        <v>0.4</v>
      </c>
      <c r="J36" s="314"/>
      <c r="K36" s="315" t="s">
        <v>338</v>
      </c>
      <c r="L36" s="319" t="s">
        <v>325</v>
      </c>
      <c r="M36" s="317">
        <f>0.01/0.4*100</f>
        <v>2.5</v>
      </c>
    </row>
    <row r="37" spans="1:13" ht="12.75" customHeight="1">
      <c r="A37" s="313" t="s">
        <v>352</v>
      </c>
      <c r="B37" s="314">
        <v>0.03</v>
      </c>
      <c r="C37" s="314"/>
      <c r="D37" s="315">
        <v>0.02</v>
      </c>
      <c r="E37" s="316" t="s">
        <v>325</v>
      </c>
      <c r="F37" s="317">
        <f>D37/B37*100</f>
        <v>66.66666666666667</v>
      </c>
      <c r="G37" s="318"/>
      <c r="H37" s="313" t="s">
        <v>352</v>
      </c>
      <c r="I37" s="314">
        <v>0.03</v>
      </c>
      <c r="J37" s="314"/>
      <c r="K37" s="315">
        <v>0.02</v>
      </c>
      <c r="L37" s="319" t="s">
        <v>325</v>
      </c>
      <c r="M37" s="317">
        <f>K37/I37*100</f>
        <v>66.66666666666667</v>
      </c>
    </row>
    <row r="38" spans="1:13" ht="12.75" customHeight="1">
      <c r="A38" s="313" t="s">
        <v>353</v>
      </c>
      <c r="B38" s="314" t="s">
        <v>301</v>
      </c>
      <c r="C38" s="314"/>
      <c r="D38" s="315" t="s">
        <v>338</v>
      </c>
      <c r="E38" s="316" t="s">
        <v>325</v>
      </c>
      <c r="F38" s="317" t="s">
        <v>301</v>
      </c>
      <c r="G38" s="318"/>
      <c r="H38" s="313" t="s">
        <v>353</v>
      </c>
      <c r="I38" s="314" t="s">
        <v>301</v>
      </c>
      <c r="J38" s="314"/>
      <c r="K38" s="315" t="s">
        <v>338</v>
      </c>
      <c r="L38" s="319" t="s">
        <v>325</v>
      </c>
      <c r="M38" s="317" t="s">
        <v>301</v>
      </c>
    </row>
    <row r="39" spans="1:13" ht="12.75" customHeight="1">
      <c r="A39" s="313" t="s">
        <v>354</v>
      </c>
      <c r="B39" s="314" t="s">
        <v>301</v>
      </c>
      <c r="C39" s="314"/>
      <c r="D39" s="315" t="s">
        <v>338</v>
      </c>
      <c r="E39" s="316" t="s">
        <v>325</v>
      </c>
      <c r="F39" s="317" t="s">
        <v>301</v>
      </c>
      <c r="G39" s="318"/>
      <c r="H39" s="313" t="s">
        <v>354</v>
      </c>
      <c r="I39" s="314" t="s">
        <v>301</v>
      </c>
      <c r="J39" s="314"/>
      <c r="K39" s="315" t="s">
        <v>338</v>
      </c>
      <c r="L39" s="316" t="s">
        <v>325</v>
      </c>
      <c r="M39" s="317" t="s">
        <v>301</v>
      </c>
    </row>
    <row r="40" spans="1:13" ht="12.75" customHeight="1">
      <c r="A40" s="313" t="s">
        <v>355</v>
      </c>
      <c r="B40" s="314" t="s">
        <v>301</v>
      </c>
      <c r="C40" s="314"/>
      <c r="D40" s="315" t="s">
        <v>338</v>
      </c>
      <c r="E40" s="316" t="s">
        <v>325</v>
      </c>
      <c r="F40" s="317" t="s">
        <v>301</v>
      </c>
      <c r="G40" s="318"/>
      <c r="H40" s="313" t="s">
        <v>355</v>
      </c>
      <c r="I40" s="314" t="s">
        <v>301</v>
      </c>
      <c r="J40" s="314"/>
      <c r="K40" s="315" t="s">
        <v>338</v>
      </c>
      <c r="L40" s="316" t="s">
        <v>325</v>
      </c>
      <c r="M40" s="317" t="s">
        <v>301</v>
      </c>
    </row>
    <row r="41" spans="1:13" ht="12.75" customHeight="1">
      <c r="A41" s="313" t="s">
        <v>356</v>
      </c>
      <c r="B41" s="314">
        <v>1</v>
      </c>
      <c r="C41" s="314"/>
      <c r="D41" s="315" t="s">
        <v>338</v>
      </c>
      <c r="E41" s="316" t="s">
        <v>325</v>
      </c>
      <c r="F41" s="317">
        <f>0.01/1*100</f>
        <v>1</v>
      </c>
      <c r="G41" s="318"/>
      <c r="H41" s="313" t="s">
        <v>356</v>
      </c>
      <c r="I41" s="314">
        <v>1</v>
      </c>
      <c r="J41" s="314"/>
      <c r="K41" s="315" t="s">
        <v>338</v>
      </c>
      <c r="L41" s="319" t="s">
        <v>325</v>
      </c>
      <c r="M41" s="317">
        <f>0.01/1*100</f>
        <v>1</v>
      </c>
    </row>
    <row r="42" spans="1:13" ht="12.75" customHeight="1">
      <c r="A42" s="313" t="s">
        <v>357</v>
      </c>
      <c r="B42" s="314">
        <v>1000</v>
      </c>
      <c r="C42" s="314"/>
      <c r="D42" s="315" t="s">
        <v>358</v>
      </c>
      <c r="E42" s="322" t="s">
        <v>359</v>
      </c>
      <c r="F42" s="317">
        <f>10/1000*100</f>
        <v>1</v>
      </c>
      <c r="G42" s="318"/>
      <c r="H42" s="313" t="s">
        <v>357</v>
      </c>
      <c r="I42" s="314">
        <v>1000</v>
      </c>
      <c r="J42" s="314"/>
      <c r="K42" s="315" t="s">
        <v>358</v>
      </c>
      <c r="L42" s="323" t="s">
        <v>359</v>
      </c>
      <c r="M42" s="317">
        <f>10/1000*100</f>
        <v>1</v>
      </c>
    </row>
    <row r="43" spans="1:13" s="324" customFormat="1" ht="12.75" customHeight="1">
      <c r="A43" s="313" t="s">
        <v>360</v>
      </c>
      <c r="B43" s="314">
        <v>0.3</v>
      </c>
      <c r="C43" s="314"/>
      <c r="D43" s="315" t="s">
        <v>361</v>
      </c>
      <c r="E43" s="316" t="s">
        <v>325</v>
      </c>
      <c r="F43" s="317" t="s">
        <v>301</v>
      </c>
      <c r="G43" s="318"/>
      <c r="H43" s="313" t="s">
        <v>360</v>
      </c>
      <c r="I43" s="314">
        <v>0.3</v>
      </c>
      <c r="J43" s="314"/>
      <c r="K43" s="315" t="s">
        <v>361</v>
      </c>
      <c r="L43" s="319" t="s">
        <v>325</v>
      </c>
      <c r="M43" s="317" t="s">
        <v>301</v>
      </c>
    </row>
    <row r="44" spans="1:13" ht="12.75" customHeight="1">
      <c r="A44" s="320" t="s">
        <v>362</v>
      </c>
      <c r="B44" s="314">
        <v>2</v>
      </c>
      <c r="C44" s="314"/>
      <c r="D44" s="315" t="s">
        <v>338</v>
      </c>
      <c r="E44" s="316" t="s">
        <v>325</v>
      </c>
      <c r="F44" s="317">
        <f>0.01/2*100</f>
        <v>0.5</v>
      </c>
      <c r="G44" s="318"/>
      <c r="H44" s="320" t="s">
        <v>362</v>
      </c>
      <c r="I44" s="314">
        <v>2</v>
      </c>
      <c r="J44" s="314"/>
      <c r="K44" s="315" t="s">
        <v>338</v>
      </c>
      <c r="L44" s="319" t="s">
        <v>325</v>
      </c>
      <c r="M44" s="317">
        <f>0.01/2*100</f>
        <v>0.5</v>
      </c>
    </row>
    <row r="45" spans="1:13" ht="12.75" customHeight="1">
      <c r="A45" s="320" t="s">
        <v>363</v>
      </c>
      <c r="B45" s="314">
        <v>2</v>
      </c>
      <c r="C45" s="314"/>
      <c r="D45" s="315" t="s">
        <v>338</v>
      </c>
      <c r="E45" s="316" t="s">
        <v>325</v>
      </c>
      <c r="F45" s="317">
        <f>0.01/2*100</f>
        <v>0.5</v>
      </c>
      <c r="G45" s="318"/>
      <c r="H45" s="320" t="s">
        <v>363</v>
      </c>
      <c r="I45" s="314">
        <v>2</v>
      </c>
      <c r="J45" s="314"/>
      <c r="K45" s="315" t="s">
        <v>338</v>
      </c>
      <c r="L45" s="319" t="s">
        <v>325</v>
      </c>
      <c r="M45" s="317">
        <f>0.01/2*100</f>
        <v>0.5</v>
      </c>
    </row>
    <row r="46" spans="1:13" ht="12.75" customHeight="1">
      <c r="A46" s="313" t="s">
        <v>364</v>
      </c>
      <c r="B46" s="314">
        <v>1000</v>
      </c>
      <c r="C46" s="314"/>
      <c r="D46" s="315">
        <v>7.5</v>
      </c>
      <c r="E46" s="316" t="s">
        <v>325</v>
      </c>
      <c r="F46" s="317">
        <f>D46/B46*100</f>
        <v>0.75</v>
      </c>
      <c r="G46" s="318"/>
      <c r="H46" s="313" t="s">
        <v>364</v>
      </c>
      <c r="I46" s="314">
        <v>1000</v>
      </c>
      <c r="J46" s="314"/>
      <c r="K46" s="315">
        <v>27</v>
      </c>
      <c r="L46" s="319" t="s">
        <v>325</v>
      </c>
      <c r="M46" s="317">
        <f aca="true" t="shared" si="0" ref="M46:M52">K46/I46*100</f>
        <v>2.7</v>
      </c>
    </row>
    <row r="47" spans="1:13" ht="12.75" customHeight="1">
      <c r="A47" s="313" t="s">
        <v>365</v>
      </c>
      <c r="B47" s="314">
        <v>1200</v>
      </c>
      <c r="C47" s="314"/>
      <c r="D47" s="315">
        <v>35.4</v>
      </c>
      <c r="E47" s="316" t="s">
        <v>325</v>
      </c>
      <c r="F47" s="317">
        <f>D47/B47*100</f>
        <v>2.9499999999999997</v>
      </c>
      <c r="G47" s="318"/>
      <c r="H47" s="313" t="s">
        <v>365</v>
      </c>
      <c r="I47" s="314">
        <v>1200</v>
      </c>
      <c r="J47" s="314"/>
      <c r="K47" s="315">
        <v>18.5</v>
      </c>
      <c r="L47" s="319" t="s">
        <v>325</v>
      </c>
      <c r="M47" s="317">
        <f t="shared" si="0"/>
        <v>1.5416666666666667</v>
      </c>
    </row>
    <row r="48" spans="1:13" ht="12.75" customHeight="1">
      <c r="A48" s="313" t="s">
        <v>366</v>
      </c>
      <c r="B48" s="314">
        <v>12</v>
      </c>
      <c r="C48" s="314"/>
      <c r="D48" s="315" t="s">
        <v>367</v>
      </c>
      <c r="E48" s="316" t="s">
        <v>325</v>
      </c>
      <c r="F48" s="317">
        <f>0.1/12*100</f>
        <v>0.8333333333333334</v>
      </c>
      <c r="G48" s="318"/>
      <c r="H48" s="313" t="s">
        <v>366</v>
      </c>
      <c r="I48" s="314">
        <v>12</v>
      </c>
      <c r="J48" s="314"/>
      <c r="K48" s="315">
        <v>0.3</v>
      </c>
      <c r="L48" s="319" t="s">
        <v>325</v>
      </c>
      <c r="M48" s="317">
        <f t="shared" si="0"/>
        <v>2.5</v>
      </c>
    </row>
    <row r="49" spans="1:13" ht="12.75" customHeight="1">
      <c r="A49" s="320" t="s">
        <v>368</v>
      </c>
      <c r="B49" s="321">
        <v>10</v>
      </c>
      <c r="C49" s="321"/>
      <c r="D49" s="315">
        <v>0.1</v>
      </c>
      <c r="E49" s="316" t="s">
        <v>325</v>
      </c>
      <c r="F49" s="317">
        <f>D49/B49*100</f>
        <v>1</v>
      </c>
      <c r="G49" s="311"/>
      <c r="H49" s="320" t="s">
        <v>368</v>
      </c>
      <c r="I49" s="321">
        <v>10</v>
      </c>
      <c r="J49" s="321"/>
      <c r="K49" s="315">
        <v>0.12</v>
      </c>
      <c r="L49" s="319" t="s">
        <v>325</v>
      </c>
      <c r="M49" s="317">
        <f t="shared" si="0"/>
        <v>1.2</v>
      </c>
    </row>
    <row r="50" spans="1:13" ht="12.75" customHeight="1">
      <c r="A50" s="320" t="s">
        <v>369</v>
      </c>
      <c r="B50" s="314">
        <v>30</v>
      </c>
      <c r="C50" s="314"/>
      <c r="D50" s="315">
        <v>5.2</v>
      </c>
      <c r="E50" s="316" t="s">
        <v>325</v>
      </c>
      <c r="F50" s="317">
        <f>D50/B50*100</f>
        <v>17.333333333333336</v>
      </c>
      <c r="G50" s="311"/>
      <c r="H50" s="320" t="s">
        <v>369</v>
      </c>
      <c r="I50" s="314">
        <v>30</v>
      </c>
      <c r="J50" s="314"/>
      <c r="K50" s="315">
        <v>4.1</v>
      </c>
      <c r="L50" s="319" t="s">
        <v>325</v>
      </c>
      <c r="M50" s="317">
        <f t="shared" si="0"/>
        <v>13.666666666666666</v>
      </c>
    </row>
    <row r="51" spans="1:13" ht="12.75" customHeight="1">
      <c r="A51" s="313" t="s">
        <v>370</v>
      </c>
      <c r="B51" s="314">
        <v>0.6</v>
      </c>
      <c r="C51" s="314"/>
      <c r="D51" s="315">
        <v>0.02</v>
      </c>
      <c r="E51" s="316" t="s">
        <v>325</v>
      </c>
      <c r="F51" s="317">
        <f>D51/B51*100</f>
        <v>3.3333333333333335</v>
      </c>
      <c r="G51" s="318"/>
      <c r="H51" s="313" t="s">
        <v>370</v>
      </c>
      <c r="I51" s="314">
        <v>0.6</v>
      </c>
      <c r="J51" s="314"/>
      <c r="K51" s="315">
        <v>0.02</v>
      </c>
      <c r="L51" s="319" t="s">
        <v>325</v>
      </c>
      <c r="M51" s="317">
        <f t="shared" si="0"/>
        <v>3.3333333333333335</v>
      </c>
    </row>
    <row r="52" spans="1:13" ht="12.75" customHeight="1">
      <c r="A52" s="313" t="s">
        <v>371</v>
      </c>
      <c r="B52" s="314">
        <v>30</v>
      </c>
      <c r="C52" s="314"/>
      <c r="D52" s="315">
        <v>1.2</v>
      </c>
      <c r="E52" s="316" t="s">
        <v>325</v>
      </c>
      <c r="F52" s="317">
        <f>D52/B52*100</f>
        <v>4</v>
      </c>
      <c r="G52" s="318"/>
      <c r="H52" s="313" t="s">
        <v>371</v>
      </c>
      <c r="I52" s="314">
        <v>30</v>
      </c>
      <c r="J52" s="314"/>
      <c r="K52" s="315">
        <v>2.3</v>
      </c>
      <c r="L52" s="319" t="s">
        <v>325</v>
      </c>
      <c r="M52" s="317">
        <f t="shared" si="0"/>
        <v>7.666666666666666</v>
      </c>
    </row>
    <row r="53" spans="1:13" ht="12.75" customHeight="1">
      <c r="A53" s="313" t="s">
        <v>372</v>
      </c>
      <c r="B53" s="314">
        <v>40</v>
      </c>
      <c r="C53" s="314"/>
      <c r="D53" s="315">
        <v>2</v>
      </c>
      <c r="E53" s="316" t="s">
        <v>325</v>
      </c>
      <c r="F53" s="317">
        <f>D53/B53*100</f>
        <v>5</v>
      </c>
      <c r="G53" s="318"/>
      <c r="H53" s="313" t="s">
        <v>372</v>
      </c>
      <c r="I53" s="314">
        <v>40</v>
      </c>
      <c r="J53" s="314"/>
      <c r="K53" s="315" t="s">
        <v>373</v>
      </c>
      <c r="L53" s="319" t="s">
        <v>325</v>
      </c>
      <c r="M53" s="317">
        <f>1/40*100</f>
        <v>2.5</v>
      </c>
    </row>
    <row r="54" spans="1:13" ht="12.75" customHeight="1">
      <c r="A54" s="313" t="s">
        <v>374</v>
      </c>
      <c r="B54" s="314">
        <v>10</v>
      </c>
      <c r="C54" s="314"/>
      <c r="D54" s="315" t="s">
        <v>373</v>
      </c>
      <c r="E54" s="322" t="s">
        <v>359</v>
      </c>
      <c r="F54" s="317">
        <f>1/10*100</f>
        <v>10</v>
      </c>
      <c r="G54" s="318"/>
      <c r="H54" s="313" t="s">
        <v>374</v>
      </c>
      <c r="I54" s="314">
        <v>10</v>
      </c>
      <c r="J54" s="314"/>
      <c r="K54" s="315" t="s">
        <v>373</v>
      </c>
      <c r="L54" s="323" t="s">
        <v>359</v>
      </c>
      <c r="M54" s="317">
        <f>1/10*100</f>
        <v>10</v>
      </c>
    </row>
    <row r="55" spans="1:13" s="324" customFormat="1" ht="12.75" customHeight="1">
      <c r="A55" s="313" t="s">
        <v>375</v>
      </c>
      <c r="B55" s="314">
        <v>1</v>
      </c>
      <c r="C55" s="314"/>
      <c r="D55" s="315">
        <v>0.19</v>
      </c>
      <c r="E55" s="316" t="s">
        <v>325</v>
      </c>
      <c r="F55" s="317">
        <f>D55/B55*100</f>
        <v>19</v>
      </c>
      <c r="G55" s="318"/>
      <c r="H55" s="313" t="s">
        <v>375</v>
      </c>
      <c r="I55" s="314">
        <v>1</v>
      </c>
      <c r="J55" s="314"/>
      <c r="K55" s="315">
        <v>0.98</v>
      </c>
      <c r="L55" s="319" t="s">
        <v>325</v>
      </c>
      <c r="M55" s="317">
        <f>K55/I55*100</f>
        <v>98</v>
      </c>
    </row>
    <row r="56" spans="1:13" ht="12.75" customHeight="1">
      <c r="A56" s="320" t="s">
        <v>376</v>
      </c>
      <c r="B56" s="314">
        <v>2</v>
      </c>
      <c r="C56" s="314"/>
      <c r="D56" s="315" t="s">
        <v>338</v>
      </c>
      <c r="E56" s="316" t="s">
        <v>325</v>
      </c>
      <c r="F56" s="317">
        <f>0.01/2*100</f>
        <v>0.5</v>
      </c>
      <c r="G56" s="318"/>
      <c r="H56" s="320" t="s">
        <v>376</v>
      </c>
      <c r="I56" s="314">
        <v>2</v>
      </c>
      <c r="J56" s="314"/>
      <c r="K56" s="315" t="s">
        <v>338</v>
      </c>
      <c r="L56" s="319" t="s">
        <v>325</v>
      </c>
      <c r="M56" s="317">
        <f>0.01/2*100</f>
        <v>0.5</v>
      </c>
    </row>
    <row r="57" spans="1:13" ht="12.75" customHeight="1">
      <c r="A57" s="320" t="s">
        <v>377</v>
      </c>
      <c r="B57" s="314">
        <v>0.4</v>
      </c>
      <c r="C57" s="314"/>
      <c r="D57" s="315" t="s">
        <v>338</v>
      </c>
      <c r="E57" s="316" t="s">
        <v>325</v>
      </c>
      <c r="F57" s="317">
        <f>0.01/0.4*100</f>
        <v>2.5</v>
      </c>
      <c r="G57" s="318"/>
      <c r="H57" s="320" t="s">
        <v>377</v>
      </c>
      <c r="I57" s="314">
        <v>0.4</v>
      </c>
      <c r="J57" s="314"/>
      <c r="K57" s="315" t="s">
        <v>338</v>
      </c>
      <c r="L57" s="319" t="s">
        <v>325</v>
      </c>
      <c r="M57" s="317">
        <f>0.01/0.4*100</f>
        <v>2.5</v>
      </c>
    </row>
    <row r="58" spans="1:13" ht="12.75" customHeight="1">
      <c r="A58" s="313" t="s">
        <v>378</v>
      </c>
      <c r="B58" s="314">
        <v>0.2</v>
      </c>
      <c r="C58" s="314"/>
      <c r="D58" s="315" t="s">
        <v>338</v>
      </c>
      <c r="E58" s="316" t="s">
        <v>325</v>
      </c>
      <c r="F58" s="317">
        <f>0.1/0.2*100</f>
        <v>50</v>
      </c>
      <c r="G58" s="318"/>
      <c r="H58" s="313" t="s">
        <v>378</v>
      </c>
      <c r="I58" s="314">
        <v>0.2</v>
      </c>
      <c r="J58" s="314"/>
      <c r="K58" s="315" t="s">
        <v>338</v>
      </c>
      <c r="L58" s="319" t="s">
        <v>325</v>
      </c>
      <c r="M58" s="317">
        <f>0.01/0.2*100</f>
        <v>5</v>
      </c>
    </row>
    <row r="59" spans="1:13" ht="12.75" customHeight="1">
      <c r="A59" s="313" t="s">
        <v>379</v>
      </c>
      <c r="B59" s="314">
        <v>4</v>
      </c>
      <c r="C59" s="314"/>
      <c r="D59" s="315">
        <v>0.5</v>
      </c>
      <c r="E59" s="316" t="s">
        <v>325</v>
      </c>
      <c r="F59" s="317">
        <f>D59/B59*100</f>
        <v>12.5</v>
      </c>
      <c r="G59" s="318"/>
      <c r="H59" s="313" t="s">
        <v>379</v>
      </c>
      <c r="I59" s="314">
        <v>4</v>
      </c>
      <c r="J59" s="314"/>
      <c r="K59" s="315">
        <v>0.25</v>
      </c>
      <c r="L59" s="319" t="s">
        <v>325</v>
      </c>
      <c r="M59" s="317">
        <f>K59/I59*100</f>
        <v>6.25</v>
      </c>
    </row>
    <row r="60" spans="1:13" ht="12.75" customHeight="1">
      <c r="A60" s="313" t="s">
        <v>380</v>
      </c>
      <c r="B60" s="314">
        <v>0.01</v>
      </c>
      <c r="C60" s="314"/>
      <c r="D60" s="315" t="s">
        <v>338</v>
      </c>
      <c r="E60" s="316" t="s">
        <v>325</v>
      </c>
      <c r="F60" s="317" t="s">
        <v>301</v>
      </c>
      <c r="G60" s="318"/>
      <c r="H60" s="313" t="s">
        <v>380</v>
      </c>
      <c r="I60" s="314">
        <v>0.01</v>
      </c>
      <c r="J60" s="314"/>
      <c r="K60" s="315" t="s">
        <v>338</v>
      </c>
      <c r="L60" s="319" t="s">
        <v>325</v>
      </c>
      <c r="M60" s="317" t="s">
        <v>301</v>
      </c>
    </row>
    <row r="61" spans="1:13" s="324" customFormat="1" ht="12.75" customHeight="1">
      <c r="A61" s="313" t="s">
        <v>381</v>
      </c>
      <c r="B61" s="314">
        <v>0.01</v>
      </c>
      <c r="C61" s="314"/>
      <c r="D61" s="315" t="s">
        <v>338</v>
      </c>
      <c r="E61" s="316" t="s">
        <v>325</v>
      </c>
      <c r="F61" s="317" t="s">
        <v>301</v>
      </c>
      <c r="G61" s="318"/>
      <c r="H61" s="313" t="s">
        <v>381</v>
      </c>
      <c r="I61" s="314">
        <v>0.01</v>
      </c>
      <c r="J61" s="314"/>
      <c r="K61" s="315" t="s">
        <v>338</v>
      </c>
      <c r="L61" s="319" t="s">
        <v>325</v>
      </c>
      <c r="M61" s="317" t="s">
        <v>301</v>
      </c>
    </row>
    <row r="62" spans="1:13" ht="12.75" customHeight="1">
      <c r="A62" s="320" t="s">
        <v>382</v>
      </c>
      <c r="B62" s="314">
        <v>0.002</v>
      </c>
      <c r="C62" s="314"/>
      <c r="D62" s="315" t="s">
        <v>338</v>
      </c>
      <c r="E62" s="316" t="s">
        <v>325</v>
      </c>
      <c r="F62" s="317" t="s">
        <v>301</v>
      </c>
      <c r="G62" s="318"/>
      <c r="H62" s="320" t="s">
        <v>382</v>
      </c>
      <c r="I62" s="314">
        <v>0.002</v>
      </c>
      <c r="J62" s="314"/>
      <c r="K62" s="315" t="s">
        <v>338</v>
      </c>
      <c r="L62" s="319" t="s">
        <v>325</v>
      </c>
      <c r="M62" s="317" t="s">
        <v>301</v>
      </c>
    </row>
    <row r="63" spans="1:13" ht="12.75" customHeight="1">
      <c r="A63" s="320" t="s">
        <v>383</v>
      </c>
      <c r="B63" s="314">
        <v>0.002</v>
      </c>
      <c r="C63" s="314"/>
      <c r="D63" s="315" t="s">
        <v>338</v>
      </c>
      <c r="E63" s="316" t="s">
        <v>325</v>
      </c>
      <c r="F63" s="317" t="s">
        <v>301</v>
      </c>
      <c r="G63" s="318"/>
      <c r="H63" s="320" t="s">
        <v>383</v>
      </c>
      <c r="I63" s="314">
        <v>0.002</v>
      </c>
      <c r="J63" s="314"/>
      <c r="K63" s="315" t="s">
        <v>338</v>
      </c>
      <c r="L63" s="319" t="s">
        <v>325</v>
      </c>
      <c r="M63" s="317" t="s">
        <v>301</v>
      </c>
    </row>
    <row r="64" spans="1:13" ht="12.75" customHeight="1">
      <c r="A64" s="313" t="s">
        <v>384</v>
      </c>
      <c r="B64" s="314">
        <v>0.05</v>
      </c>
      <c r="C64" s="314"/>
      <c r="D64" s="315" t="s">
        <v>338</v>
      </c>
      <c r="E64" s="316" t="s">
        <v>325</v>
      </c>
      <c r="F64" s="317" t="s">
        <v>301</v>
      </c>
      <c r="G64" s="318"/>
      <c r="H64" s="313" t="s">
        <v>384</v>
      </c>
      <c r="I64" s="314">
        <v>0.05</v>
      </c>
      <c r="J64" s="314"/>
      <c r="K64" s="315" t="s">
        <v>338</v>
      </c>
      <c r="L64" s="319" t="s">
        <v>325</v>
      </c>
      <c r="M64" s="317" t="s">
        <v>301</v>
      </c>
    </row>
    <row r="65" spans="1:13" ht="12.75" customHeight="1">
      <c r="A65" s="313" t="s">
        <v>385</v>
      </c>
      <c r="B65" s="314">
        <v>2</v>
      </c>
      <c r="C65" s="314"/>
      <c r="D65" s="315" t="s">
        <v>338</v>
      </c>
      <c r="E65" s="316" t="s">
        <v>325</v>
      </c>
      <c r="F65" s="317">
        <f>0.01/2*100</f>
        <v>0.5</v>
      </c>
      <c r="G65" s="318"/>
      <c r="H65" s="313" t="s">
        <v>385</v>
      </c>
      <c r="I65" s="314">
        <v>2</v>
      </c>
      <c r="J65" s="314"/>
      <c r="K65" s="315" t="s">
        <v>338</v>
      </c>
      <c r="L65" s="319" t="s">
        <v>325</v>
      </c>
      <c r="M65" s="317">
        <f>0.01/2*100</f>
        <v>0.5</v>
      </c>
    </row>
    <row r="66" spans="1:13" ht="12.75" customHeight="1">
      <c r="A66" s="313" t="s">
        <v>386</v>
      </c>
      <c r="B66" s="314">
        <v>5000</v>
      </c>
      <c r="C66" s="314"/>
      <c r="D66" s="315">
        <v>1500</v>
      </c>
      <c r="E66" s="316" t="s">
        <v>387</v>
      </c>
      <c r="F66" s="317">
        <f>D66/B66*100</f>
        <v>30</v>
      </c>
      <c r="G66" s="318"/>
      <c r="H66" s="313" t="s">
        <v>386</v>
      </c>
      <c r="I66" s="314">
        <v>5000</v>
      </c>
      <c r="J66" s="314"/>
      <c r="K66" s="315">
        <v>1000</v>
      </c>
      <c r="L66" s="319" t="s">
        <v>387</v>
      </c>
      <c r="M66" s="317">
        <f>K66/I66*100</f>
        <v>20</v>
      </c>
    </row>
    <row r="67" spans="1:13" ht="26.25" customHeight="1">
      <c r="A67" s="325" t="s">
        <v>388</v>
      </c>
      <c r="B67" s="326">
        <v>80</v>
      </c>
      <c r="C67" s="326"/>
      <c r="D67" s="327">
        <v>15</v>
      </c>
      <c r="E67" s="328" t="s">
        <v>389</v>
      </c>
      <c r="F67" s="329">
        <f>D67/B67*100</f>
        <v>18.75</v>
      </c>
      <c r="G67" s="318"/>
      <c r="H67" s="325" t="s">
        <v>388</v>
      </c>
      <c r="I67" s="326">
        <v>80</v>
      </c>
      <c r="J67" s="326"/>
      <c r="K67" s="327">
        <v>26</v>
      </c>
      <c r="L67" s="330" t="s">
        <v>389</v>
      </c>
      <c r="M67" s="329">
        <f>K67/I67*100</f>
        <v>32.5</v>
      </c>
    </row>
    <row r="68" spans="1:13" s="311" customFormat="1" ht="9.75" customHeight="1">
      <c r="A68" s="331"/>
      <c r="B68" s="332"/>
      <c r="C68" s="333"/>
      <c r="D68" s="334"/>
      <c r="E68" s="289"/>
      <c r="F68" s="335"/>
      <c r="G68" s="318"/>
      <c r="J68" s="318"/>
      <c r="K68" s="290"/>
      <c r="M68" s="335"/>
    </row>
    <row r="69" spans="1:13" s="297" customFormat="1" ht="20.25" customHeight="1">
      <c r="A69" s="295" t="s">
        <v>390</v>
      </c>
      <c r="B69" s="295"/>
      <c r="C69" s="295"/>
      <c r="D69" s="295"/>
      <c r="E69" s="295"/>
      <c r="F69" s="295"/>
      <c r="G69" s="296"/>
      <c r="H69" s="295" t="s">
        <v>391</v>
      </c>
      <c r="I69" s="295"/>
      <c r="J69" s="295"/>
      <c r="K69" s="295"/>
      <c r="L69" s="295"/>
      <c r="M69" s="295"/>
    </row>
    <row r="70" spans="1:13" s="297" customFormat="1" ht="34.5" customHeight="1">
      <c r="A70" s="298" t="s">
        <v>318</v>
      </c>
      <c r="B70" s="299" t="s">
        <v>319</v>
      </c>
      <c r="C70" s="299"/>
      <c r="D70" s="299" t="s">
        <v>265</v>
      </c>
      <c r="E70" s="300" t="s">
        <v>95</v>
      </c>
      <c r="F70" s="301" t="s">
        <v>320</v>
      </c>
      <c r="G70" s="296"/>
      <c r="H70" s="298" t="s">
        <v>318</v>
      </c>
      <c r="I70" s="299" t="s">
        <v>319</v>
      </c>
      <c r="J70" s="299"/>
      <c r="K70" s="299" t="s">
        <v>265</v>
      </c>
      <c r="L70" s="300" t="s">
        <v>95</v>
      </c>
      <c r="M70" s="301" t="s">
        <v>320</v>
      </c>
    </row>
    <row r="71" spans="1:13" s="305" customFormat="1" ht="21" customHeight="1">
      <c r="A71" s="304" t="s">
        <v>392</v>
      </c>
      <c r="B71" s="304"/>
      <c r="C71" s="304"/>
      <c r="D71" s="304"/>
      <c r="E71" s="304"/>
      <c r="F71" s="304"/>
      <c r="G71" s="303"/>
      <c r="H71" s="304" t="s">
        <v>393</v>
      </c>
      <c r="I71" s="304"/>
      <c r="J71" s="304"/>
      <c r="K71" s="304"/>
      <c r="L71" s="304"/>
      <c r="M71" s="304"/>
    </row>
    <row r="72" spans="1:13" ht="12.75" customHeight="1">
      <c r="A72" s="336" t="s">
        <v>323</v>
      </c>
      <c r="B72" s="307" t="s">
        <v>324</v>
      </c>
      <c r="C72" s="307"/>
      <c r="D72" s="308">
        <v>7.75</v>
      </c>
      <c r="E72" s="309" t="s">
        <v>325</v>
      </c>
      <c r="F72" s="310" t="s">
        <v>301</v>
      </c>
      <c r="G72" s="311"/>
      <c r="H72" s="306" t="s">
        <v>323</v>
      </c>
      <c r="I72" s="307" t="s">
        <v>324</v>
      </c>
      <c r="J72" s="307"/>
      <c r="K72" s="308">
        <v>8.35</v>
      </c>
      <c r="L72" s="309" t="s">
        <v>325</v>
      </c>
      <c r="M72" s="310" t="s">
        <v>301</v>
      </c>
    </row>
    <row r="73" spans="1:13" ht="12.75" customHeight="1">
      <c r="A73" s="313" t="s">
        <v>334</v>
      </c>
      <c r="B73" s="314">
        <v>200</v>
      </c>
      <c r="C73" s="314"/>
      <c r="D73" s="315">
        <v>56</v>
      </c>
      <c r="E73" s="316" t="s">
        <v>325</v>
      </c>
      <c r="F73" s="317">
        <f>D73/B73*100</f>
        <v>28.000000000000004</v>
      </c>
      <c r="G73" s="318"/>
      <c r="H73" s="313" t="s">
        <v>334</v>
      </c>
      <c r="I73" s="314">
        <v>200</v>
      </c>
      <c r="J73" s="314"/>
      <c r="K73" s="315">
        <v>14</v>
      </c>
      <c r="L73" s="316" t="s">
        <v>325</v>
      </c>
      <c r="M73" s="317">
        <f>K73/I73*100</f>
        <v>7.000000000000001</v>
      </c>
    </row>
    <row r="74" spans="1:13" ht="12.75" customHeight="1">
      <c r="A74" s="313" t="s">
        <v>335</v>
      </c>
      <c r="B74" s="314">
        <v>250</v>
      </c>
      <c r="C74" s="314"/>
      <c r="D74" s="315">
        <v>36</v>
      </c>
      <c r="E74" s="316" t="s">
        <v>325</v>
      </c>
      <c r="F74" s="317">
        <f>D74/B74*100</f>
        <v>14.399999999999999</v>
      </c>
      <c r="G74" s="318"/>
      <c r="H74" s="313" t="s">
        <v>335</v>
      </c>
      <c r="I74" s="314">
        <v>250</v>
      </c>
      <c r="J74" s="314"/>
      <c r="K74" s="315">
        <v>20</v>
      </c>
      <c r="L74" s="316" t="s">
        <v>325</v>
      </c>
      <c r="M74" s="317">
        <f>K74/I74*100</f>
        <v>8</v>
      </c>
    </row>
    <row r="75" spans="1:13" ht="12.75" customHeight="1">
      <c r="A75" s="313" t="s">
        <v>336</v>
      </c>
      <c r="B75" s="314">
        <v>500</v>
      </c>
      <c r="C75" s="314"/>
      <c r="D75" s="315">
        <v>190</v>
      </c>
      <c r="E75" s="316" t="s">
        <v>325</v>
      </c>
      <c r="F75" s="317">
        <f>D75/B75*100</f>
        <v>38</v>
      </c>
      <c r="G75" s="318"/>
      <c r="H75" s="313" t="s">
        <v>336</v>
      </c>
      <c r="I75" s="314">
        <v>500</v>
      </c>
      <c r="J75" s="314"/>
      <c r="K75" s="315">
        <v>90</v>
      </c>
      <c r="L75" s="316" t="s">
        <v>325</v>
      </c>
      <c r="M75" s="317">
        <f>K75/I75*100</f>
        <v>18</v>
      </c>
    </row>
    <row r="76" spans="1:13" ht="12.75" customHeight="1">
      <c r="A76" s="313" t="s">
        <v>337</v>
      </c>
      <c r="B76" s="314">
        <v>2</v>
      </c>
      <c r="C76" s="314"/>
      <c r="D76" s="315" t="s">
        <v>338</v>
      </c>
      <c r="E76" s="316" t="s">
        <v>325</v>
      </c>
      <c r="F76" s="317">
        <f>0.01/2*100</f>
        <v>0.5</v>
      </c>
      <c r="G76" s="318"/>
      <c r="H76" s="313" t="s">
        <v>337</v>
      </c>
      <c r="I76" s="314">
        <v>2</v>
      </c>
      <c r="J76" s="314"/>
      <c r="K76" s="315" t="s">
        <v>338</v>
      </c>
      <c r="L76" s="316" t="s">
        <v>325</v>
      </c>
      <c r="M76" s="317">
        <f>0.01/2*100</f>
        <v>0.5</v>
      </c>
    </row>
    <row r="77" spans="1:13" ht="12.75" customHeight="1">
      <c r="A77" s="313" t="s">
        <v>339</v>
      </c>
      <c r="B77" s="314">
        <v>0.5</v>
      </c>
      <c r="C77" s="314"/>
      <c r="D77" s="315">
        <v>0.2</v>
      </c>
      <c r="E77" s="316" t="s">
        <v>325</v>
      </c>
      <c r="F77" s="317">
        <f>D77/B77*100</f>
        <v>40</v>
      </c>
      <c r="G77" s="318"/>
      <c r="H77" s="313" t="s">
        <v>339</v>
      </c>
      <c r="I77" s="314">
        <v>0.5</v>
      </c>
      <c r="J77" s="314"/>
      <c r="K77" s="315">
        <v>0.1</v>
      </c>
      <c r="L77" s="316" t="s">
        <v>325</v>
      </c>
      <c r="M77" s="317">
        <f>K77/I77*100</f>
        <v>20</v>
      </c>
    </row>
    <row r="78" spans="1:13" ht="12.75" customHeight="1">
      <c r="A78" s="313" t="s">
        <v>340</v>
      </c>
      <c r="B78" s="314" t="s">
        <v>301</v>
      </c>
      <c r="C78" s="314"/>
      <c r="D78" s="315">
        <v>0.6</v>
      </c>
      <c r="E78" s="316" t="s">
        <v>325</v>
      </c>
      <c r="F78" s="317" t="s">
        <v>301</v>
      </c>
      <c r="G78" s="318"/>
      <c r="H78" s="313" t="s">
        <v>340</v>
      </c>
      <c r="I78" s="314" t="s">
        <v>301</v>
      </c>
      <c r="J78" s="314"/>
      <c r="K78" s="315" t="s">
        <v>338</v>
      </c>
      <c r="L78" s="316" t="s">
        <v>325</v>
      </c>
      <c r="M78" s="317" t="s">
        <v>301</v>
      </c>
    </row>
    <row r="79" spans="1:13" ht="12.75" customHeight="1">
      <c r="A79" s="313" t="s">
        <v>341</v>
      </c>
      <c r="B79" s="314">
        <v>4</v>
      </c>
      <c r="C79" s="314"/>
      <c r="D79" s="315" t="s">
        <v>338</v>
      </c>
      <c r="E79" s="316" t="s">
        <v>325</v>
      </c>
      <c r="F79" s="317">
        <f>0.01/4*100</f>
        <v>0.25</v>
      </c>
      <c r="G79" s="318"/>
      <c r="H79" s="313" t="s">
        <v>341</v>
      </c>
      <c r="I79" s="314">
        <v>4</v>
      </c>
      <c r="J79" s="314"/>
      <c r="K79" s="315" t="s">
        <v>338</v>
      </c>
      <c r="L79" s="316" t="s">
        <v>325</v>
      </c>
      <c r="M79" s="317">
        <f>0.01/4*100</f>
        <v>0.25</v>
      </c>
    </row>
    <row r="80" spans="1:13" ht="12.75" customHeight="1">
      <c r="A80" s="313" t="s">
        <v>342</v>
      </c>
      <c r="B80" s="314">
        <v>0.02</v>
      </c>
      <c r="C80" s="314"/>
      <c r="D80" s="315">
        <v>0.01</v>
      </c>
      <c r="E80" s="316" t="s">
        <v>325</v>
      </c>
      <c r="F80" s="317">
        <f>D80/B80*100</f>
        <v>50</v>
      </c>
      <c r="G80" s="318"/>
      <c r="H80" s="313" t="s">
        <v>342</v>
      </c>
      <c r="I80" s="314">
        <v>0.02</v>
      </c>
      <c r="J80" s="314"/>
      <c r="K80" s="315">
        <v>0.01</v>
      </c>
      <c r="L80" s="316" t="s">
        <v>325</v>
      </c>
      <c r="M80" s="317">
        <f>K80/I80*100</f>
        <v>50</v>
      </c>
    </row>
    <row r="81" spans="1:13" ht="12.75" customHeight="1">
      <c r="A81" s="313" t="s">
        <v>343</v>
      </c>
      <c r="B81" s="314">
        <v>4</v>
      </c>
      <c r="C81" s="314"/>
      <c r="D81" s="315">
        <v>0.04</v>
      </c>
      <c r="E81" s="316" t="s">
        <v>325</v>
      </c>
      <c r="F81" s="317">
        <f>D81/B81*100</f>
        <v>1</v>
      </c>
      <c r="G81" s="318"/>
      <c r="H81" s="313" t="s">
        <v>343</v>
      </c>
      <c r="I81" s="314">
        <v>4</v>
      </c>
      <c r="J81" s="314"/>
      <c r="K81" s="315">
        <v>0.02</v>
      </c>
      <c r="L81" s="316" t="s">
        <v>325</v>
      </c>
      <c r="M81" s="317">
        <f>K81/I81*100</f>
        <v>0.5</v>
      </c>
    </row>
    <row r="82" spans="1:13" ht="12.75" customHeight="1">
      <c r="A82" s="313" t="s">
        <v>344</v>
      </c>
      <c r="B82" s="314">
        <v>0.2</v>
      </c>
      <c r="C82" s="314"/>
      <c r="D82" s="315" t="s">
        <v>338</v>
      </c>
      <c r="E82" s="316" t="s">
        <v>325</v>
      </c>
      <c r="F82" s="317">
        <f>0.01/0.2*100</f>
        <v>5</v>
      </c>
      <c r="G82" s="318"/>
      <c r="H82" s="313" t="s">
        <v>344</v>
      </c>
      <c r="I82" s="314">
        <v>0.2</v>
      </c>
      <c r="J82" s="314"/>
      <c r="K82" s="315" t="s">
        <v>338</v>
      </c>
      <c r="L82" s="316" t="s">
        <v>325</v>
      </c>
      <c r="M82" s="317">
        <f>0.01/0.2*100</f>
        <v>5</v>
      </c>
    </row>
    <row r="83" spans="1:13" ht="12.75" customHeight="1">
      <c r="A83" s="313" t="s">
        <v>345</v>
      </c>
      <c r="B83" s="314">
        <v>4</v>
      </c>
      <c r="C83" s="314"/>
      <c r="D83" s="315" t="s">
        <v>338</v>
      </c>
      <c r="E83" s="316" t="s">
        <v>325</v>
      </c>
      <c r="F83" s="317">
        <f>0.01/4*100</f>
        <v>0.25</v>
      </c>
      <c r="G83" s="318"/>
      <c r="H83" s="313" t="s">
        <v>345</v>
      </c>
      <c r="I83" s="314">
        <v>4</v>
      </c>
      <c r="J83" s="314"/>
      <c r="K83" s="315" t="s">
        <v>338</v>
      </c>
      <c r="L83" s="316" t="s">
        <v>325</v>
      </c>
      <c r="M83" s="317">
        <f>0.01/4*100</f>
        <v>0.25</v>
      </c>
    </row>
    <row r="84" spans="1:13" ht="12.75" customHeight="1">
      <c r="A84" s="313" t="s">
        <v>346</v>
      </c>
      <c r="B84" s="314">
        <v>4</v>
      </c>
      <c r="C84" s="314"/>
      <c r="D84" s="315" t="s">
        <v>338</v>
      </c>
      <c r="E84" s="316" t="s">
        <v>325</v>
      </c>
      <c r="F84" s="317">
        <v>0.25</v>
      </c>
      <c r="G84" s="318"/>
      <c r="H84" s="313" t="s">
        <v>346</v>
      </c>
      <c r="I84" s="314">
        <v>4</v>
      </c>
      <c r="J84" s="314"/>
      <c r="K84" s="315" t="s">
        <v>338</v>
      </c>
      <c r="L84" s="316" t="s">
        <v>325</v>
      </c>
      <c r="M84" s="317">
        <f>0.01/4*100</f>
        <v>0.25</v>
      </c>
    </row>
    <row r="85" spans="1:13" ht="12.75" customHeight="1">
      <c r="A85" s="313" t="s">
        <v>347</v>
      </c>
      <c r="B85" s="314">
        <v>0.005</v>
      </c>
      <c r="C85" s="314"/>
      <c r="D85" s="315" t="s">
        <v>348</v>
      </c>
      <c r="E85" s="316" t="s">
        <v>325</v>
      </c>
      <c r="F85" s="317">
        <f>0.001/0.005*100</f>
        <v>20</v>
      </c>
      <c r="G85" s="318"/>
      <c r="H85" s="313" t="s">
        <v>347</v>
      </c>
      <c r="I85" s="314">
        <v>0.005</v>
      </c>
      <c r="J85" s="314"/>
      <c r="K85" s="315" t="s">
        <v>348</v>
      </c>
      <c r="L85" s="316" t="s">
        <v>325</v>
      </c>
      <c r="M85" s="317">
        <f>0.001/0.005*100</f>
        <v>20</v>
      </c>
    </row>
    <row r="86" spans="1:13" ht="12.75" customHeight="1">
      <c r="A86" s="313" t="s">
        <v>349</v>
      </c>
      <c r="B86" s="314">
        <v>4</v>
      </c>
      <c r="C86" s="314"/>
      <c r="D86" s="315">
        <v>0.06</v>
      </c>
      <c r="E86" s="316" t="s">
        <v>325</v>
      </c>
      <c r="F86" s="317">
        <f>D86/B86*100</f>
        <v>1.5</v>
      </c>
      <c r="G86" s="318"/>
      <c r="H86" s="313" t="s">
        <v>349</v>
      </c>
      <c r="I86" s="314">
        <v>4</v>
      </c>
      <c r="J86" s="314"/>
      <c r="K86" s="315">
        <v>0.05</v>
      </c>
      <c r="L86" s="316" t="s">
        <v>325</v>
      </c>
      <c r="M86" s="317">
        <f>K86/I86*100</f>
        <v>1.25</v>
      </c>
    </row>
    <row r="87" spans="1:13" ht="12.75" customHeight="1">
      <c r="A87" s="313" t="s">
        <v>350</v>
      </c>
      <c r="B87" s="314">
        <v>0.3</v>
      </c>
      <c r="C87" s="314"/>
      <c r="D87" s="315">
        <v>0.2</v>
      </c>
      <c r="E87" s="316" t="s">
        <v>325</v>
      </c>
      <c r="F87" s="317">
        <f>D87/B87*100</f>
        <v>66.66666666666667</v>
      </c>
      <c r="G87" s="318"/>
      <c r="H87" s="313" t="s">
        <v>350</v>
      </c>
      <c r="I87" s="314">
        <v>0.3</v>
      </c>
      <c r="J87" s="314"/>
      <c r="K87" s="315">
        <v>0.14</v>
      </c>
      <c r="L87" s="316" t="s">
        <v>325</v>
      </c>
      <c r="M87" s="317">
        <f>K87/I87*100</f>
        <v>46.66666666666667</v>
      </c>
    </row>
    <row r="88" spans="1:13" ht="12.75" customHeight="1">
      <c r="A88" s="313" t="s">
        <v>351</v>
      </c>
      <c r="B88" s="314">
        <v>0.4</v>
      </c>
      <c r="C88" s="314"/>
      <c r="D88" s="315">
        <v>0.04</v>
      </c>
      <c r="E88" s="316" t="s">
        <v>325</v>
      </c>
      <c r="F88" s="317">
        <f>D88/B88*100</f>
        <v>10</v>
      </c>
      <c r="G88" s="318"/>
      <c r="H88" s="313" t="s">
        <v>351</v>
      </c>
      <c r="I88" s="314">
        <v>0.4</v>
      </c>
      <c r="J88" s="314"/>
      <c r="K88" s="315">
        <v>0.03</v>
      </c>
      <c r="L88" s="316" t="s">
        <v>325</v>
      </c>
      <c r="M88" s="317">
        <f>K88/I88*100</f>
        <v>7.5</v>
      </c>
    </row>
    <row r="89" spans="1:13" ht="12.75" customHeight="1">
      <c r="A89" s="313" t="s">
        <v>352</v>
      </c>
      <c r="B89" s="314">
        <v>0.03</v>
      </c>
      <c r="C89" s="314"/>
      <c r="D89" s="315" t="s">
        <v>338</v>
      </c>
      <c r="E89" s="316" t="s">
        <v>325</v>
      </c>
      <c r="F89" s="317">
        <f>0.01/0.03*100</f>
        <v>33.333333333333336</v>
      </c>
      <c r="G89" s="318"/>
      <c r="H89" s="313" t="s">
        <v>352</v>
      </c>
      <c r="I89" s="314">
        <v>0.03</v>
      </c>
      <c r="J89" s="314"/>
      <c r="K89" s="315" t="s">
        <v>338</v>
      </c>
      <c r="L89" s="316" t="s">
        <v>325</v>
      </c>
      <c r="M89" s="317">
        <f>0.01/0.03*100</f>
        <v>33.333333333333336</v>
      </c>
    </row>
    <row r="90" spans="1:13" ht="12.75" customHeight="1">
      <c r="A90" s="313" t="s">
        <v>353</v>
      </c>
      <c r="B90" s="314" t="s">
        <v>301</v>
      </c>
      <c r="C90" s="314"/>
      <c r="D90" s="315" t="s">
        <v>338</v>
      </c>
      <c r="E90" s="316" t="s">
        <v>325</v>
      </c>
      <c r="F90" s="317" t="s">
        <v>301</v>
      </c>
      <c r="G90" s="318"/>
      <c r="H90" s="313" t="s">
        <v>353</v>
      </c>
      <c r="I90" s="314" t="s">
        <v>301</v>
      </c>
      <c r="J90" s="314"/>
      <c r="K90" s="315" t="s">
        <v>338</v>
      </c>
      <c r="L90" s="316" t="s">
        <v>325</v>
      </c>
      <c r="M90" s="317" t="s">
        <v>301</v>
      </c>
    </row>
    <row r="91" spans="1:13" ht="12.75" customHeight="1">
      <c r="A91" s="313" t="s">
        <v>354</v>
      </c>
      <c r="B91" s="314" t="s">
        <v>301</v>
      </c>
      <c r="C91" s="314"/>
      <c r="D91" s="315">
        <v>0.04</v>
      </c>
      <c r="E91" s="316" t="s">
        <v>325</v>
      </c>
      <c r="F91" s="317" t="s">
        <v>301</v>
      </c>
      <c r="G91" s="318"/>
      <c r="H91" s="313" t="s">
        <v>354</v>
      </c>
      <c r="I91" s="314" t="s">
        <v>301</v>
      </c>
      <c r="J91" s="314"/>
      <c r="K91" s="315">
        <v>0.02</v>
      </c>
      <c r="L91" s="316" t="s">
        <v>325</v>
      </c>
      <c r="M91" s="317" t="s">
        <v>301</v>
      </c>
    </row>
    <row r="92" spans="1:13" ht="12.75" customHeight="1">
      <c r="A92" s="313" t="s">
        <v>356</v>
      </c>
      <c r="B92" s="314">
        <v>1</v>
      </c>
      <c r="C92" s="314"/>
      <c r="D92" s="315">
        <v>0.04</v>
      </c>
      <c r="E92" s="316" t="s">
        <v>325</v>
      </c>
      <c r="F92" s="317">
        <f>D92/B92*100</f>
        <v>4</v>
      </c>
      <c r="G92" s="318"/>
      <c r="H92" s="313" t="s">
        <v>356</v>
      </c>
      <c r="I92" s="314">
        <v>1</v>
      </c>
      <c r="J92" s="314"/>
      <c r="K92" s="315" t="s">
        <v>338</v>
      </c>
      <c r="L92" s="316" t="s">
        <v>325</v>
      </c>
      <c r="M92" s="317">
        <f>0.01/1*100</f>
        <v>1</v>
      </c>
    </row>
    <row r="93" spans="1:13" ht="12.75" customHeight="1">
      <c r="A93" s="313" t="s">
        <v>355</v>
      </c>
      <c r="B93" s="314" t="s">
        <v>301</v>
      </c>
      <c r="C93" s="314"/>
      <c r="D93" s="315" t="s">
        <v>338</v>
      </c>
      <c r="E93" s="316" t="s">
        <v>325</v>
      </c>
      <c r="F93" s="317" t="s">
        <v>301</v>
      </c>
      <c r="G93" s="318"/>
      <c r="H93" s="313" t="s">
        <v>355</v>
      </c>
      <c r="I93" s="314" t="s">
        <v>301</v>
      </c>
      <c r="J93" s="314"/>
      <c r="K93" s="315" t="s">
        <v>338</v>
      </c>
      <c r="L93" s="316" t="s">
        <v>325</v>
      </c>
      <c r="M93" s="317" t="s">
        <v>301</v>
      </c>
    </row>
    <row r="94" spans="1:13" ht="12.75" customHeight="1">
      <c r="A94" s="313" t="s">
        <v>364</v>
      </c>
      <c r="B94" s="314">
        <v>1000</v>
      </c>
      <c r="C94" s="314"/>
      <c r="D94" s="315">
        <v>101.2</v>
      </c>
      <c r="E94" s="316" t="s">
        <v>325</v>
      </c>
      <c r="F94" s="317">
        <f>D94/B94*100</f>
        <v>10.12</v>
      </c>
      <c r="G94" s="318"/>
      <c r="H94" s="313" t="s">
        <v>364</v>
      </c>
      <c r="I94" s="314">
        <v>1000</v>
      </c>
      <c r="J94" s="314"/>
      <c r="K94" s="315">
        <v>31.2</v>
      </c>
      <c r="L94" s="316" t="s">
        <v>325</v>
      </c>
      <c r="M94" s="317">
        <f>K94/I94*100</f>
        <v>3.1199999999999997</v>
      </c>
    </row>
    <row r="95" spans="1:13" ht="12.75" customHeight="1">
      <c r="A95" s="313" t="s">
        <v>365</v>
      </c>
      <c r="B95" s="314">
        <v>1200</v>
      </c>
      <c r="C95" s="314"/>
      <c r="D95" s="315">
        <v>1050</v>
      </c>
      <c r="E95" s="316" t="s">
        <v>325</v>
      </c>
      <c r="F95" s="317">
        <f>D95/B95*100</f>
        <v>87.5</v>
      </c>
      <c r="G95" s="318"/>
      <c r="H95" s="313" t="s">
        <v>365</v>
      </c>
      <c r="I95" s="314">
        <v>1200</v>
      </c>
      <c r="J95" s="314"/>
      <c r="K95" s="315">
        <v>1000</v>
      </c>
      <c r="L95" s="316" t="s">
        <v>325</v>
      </c>
      <c r="M95" s="317">
        <f>K95/I95*100</f>
        <v>83.33333333333334</v>
      </c>
    </row>
    <row r="96" spans="1:13" ht="12.75" customHeight="1">
      <c r="A96" s="313" t="s">
        <v>368</v>
      </c>
      <c r="B96" s="314">
        <v>10</v>
      </c>
      <c r="C96" s="314"/>
      <c r="D96" s="315" t="s">
        <v>367</v>
      </c>
      <c r="E96" s="316" t="s">
        <v>325</v>
      </c>
      <c r="F96" s="317">
        <f>0.1/10*100</f>
        <v>1</v>
      </c>
      <c r="G96" s="318"/>
      <c r="H96" s="313" t="s">
        <v>368</v>
      </c>
      <c r="I96" s="314">
        <v>10</v>
      </c>
      <c r="J96" s="314"/>
      <c r="K96" s="315" t="s">
        <v>367</v>
      </c>
      <c r="L96" s="316" t="s">
        <v>325</v>
      </c>
      <c r="M96" s="317">
        <f>0.1/10*100</f>
        <v>1</v>
      </c>
    </row>
    <row r="97" spans="1:13" ht="12.75" customHeight="1">
      <c r="A97" s="313" t="s">
        <v>369</v>
      </c>
      <c r="B97" s="314">
        <v>30</v>
      </c>
      <c r="C97" s="314"/>
      <c r="D97" s="315">
        <v>1.31</v>
      </c>
      <c r="E97" s="316" t="s">
        <v>325</v>
      </c>
      <c r="F97" s="317">
        <f>D97/B97*100</f>
        <v>4.366666666666666</v>
      </c>
      <c r="G97" s="318"/>
      <c r="H97" s="313" t="s">
        <v>369</v>
      </c>
      <c r="I97" s="314">
        <v>30</v>
      </c>
      <c r="J97" s="314"/>
      <c r="K97" s="315">
        <v>0.55</v>
      </c>
      <c r="L97" s="316" t="s">
        <v>325</v>
      </c>
      <c r="M97" s="317">
        <f>K97/I97*100</f>
        <v>1.8333333333333333</v>
      </c>
    </row>
    <row r="98" spans="1:13" ht="12.75" customHeight="1">
      <c r="A98" s="313" t="s">
        <v>372</v>
      </c>
      <c r="B98" s="314">
        <v>40</v>
      </c>
      <c r="C98" s="314"/>
      <c r="D98" s="315" t="s">
        <v>373</v>
      </c>
      <c r="E98" s="316" t="s">
        <v>325</v>
      </c>
      <c r="F98" s="317">
        <f>1/40*100</f>
        <v>2.5</v>
      </c>
      <c r="G98" s="318"/>
      <c r="H98" s="313" t="s">
        <v>372</v>
      </c>
      <c r="I98" s="314">
        <v>40</v>
      </c>
      <c r="J98" s="314"/>
      <c r="K98" s="315" t="s">
        <v>373</v>
      </c>
      <c r="L98" s="316" t="s">
        <v>325</v>
      </c>
      <c r="M98" s="317">
        <f>1/40*100</f>
        <v>2.5</v>
      </c>
    </row>
    <row r="99" spans="1:13" ht="12.75" customHeight="1">
      <c r="A99" s="313" t="s">
        <v>374</v>
      </c>
      <c r="B99" s="314">
        <v>10</v>
      </c>
      <c r="C99" s="314"/>
      <c r="D99" s="315" t="s">
        <v>373</v>
      </c>
      <c r="E99" s="316" t="s">
        <v>325</v>
      </c>
      <c r="F99" s="317">
        <f>1/10*100</f>
        <v>10</v>
      </c>
      <c r="G99" s="318"/>
      <c r="H99" s="313" t="s">
        <v>374</v>
      </c>
      <c r="I99" s="314">
        <v>10</v>
      </c>
      <c r="J99" s="314"/>
      <c r="K99" s="315" t="s">
        <v>373</v>
      </c>
      <c r="L99" s="316" t="s">
        <v>325</v>
      </c>
      <c r="M99" s="317">
        <f>1/10*100</f>
        <v>10</v>
      </c>
    </row>
    <row r="100" spans="1:13" ht="12.75" customHeight="1">
      <c r="A100" s="313" t="s">
        <v>377</v>
      </c>
      <c r="B100" s="314">
        <v>0.4</v>
      </c>
      <c r="C100" s="314"/>
      <c r="D100" s="315" t="s">
        <v>338</v>
      </c>
      <c r="E100" s="316" t="s">
        <v>325</v>
      </c>
      <c r="F100" s="317">
        <f>0.01/0.4*100</f>
        <v>2.5</v>
      </c>
      <c r="G100" s="318"/>
      <c r="H100" s="313" t="s">
        <v>377</v>
      </c>
      <c r="I100" s="314">
        <v>0.4</v>
      </c>
      <c r="J100" s="314"/>
      <c r="K100" s="315" t="s">
        <v>338</v>
      </c>
      <c r="L100" s="316" t="s">
        <v>325</v>
      </c>
      <c r="M100" s="317">
        <f>0.01/0.4*100</f>
        <v>2.5</v>
      </c>
    </row>
    <row r="101" spans="1:13" ht="12.75" customHeight="1">
      <c r="A101" s="313" t="s">
        <v>385</v>
      </c>
      <c r="B101" s="314">
        <v>2</v>
      </c>
      <c r="C101" s="314"/>
      <c r="D101" s="315" t="s">
        <v>338</v>
      </c>
      <c r="E101" s="316" t="s">
        <v>325</v>
      </c>
      <c r="F101" s="317">
        <f>0.01/2*100</f>
        <v>0.5</v>
      </c>
      <c r="G101" s="318"/>
      <c r="H101" s="313" t="s">
        <v>385</v>
      </c>
      <c r="I101" s="314">
        <v>2</v>
      </c>
      <c r="J101" s="314"/>
      <c r="K101" s="315" t="s">
        <v>338</v>
      </c>
      <c r="L101" s="316" t="s">
        <v>325</v>
      </c>
      <c r="M101" s="317">
        <f>0.01/2*100</f>
        <v>0.5</v>
      </c>
    </row>
    <row r="102" spans="1:13" ht="12.75" customHeight="1">
      <c r="A102" s="313" t="s">
        <v>379</v>
      </c>
      <c r="B102" s="314">
        <v>4</v>
      </c>
      <c r="C102" s="314"/>
      <c r="D102" s="315">
        <v>0.8</v>
      </c>
      <c r="E102" s="316" t="s">
        <v>325</v>
      </c>
      <c r="F102" s="317">
        <f>D102/B102*100</f>
        <v>20</v>
      </c>
      <c r="G102" s="318"/>
      <c r="H102" s="313" t="s">
        <v>379</v>
      </c>
      <c r="I102" s="314">
        <v>4</v>
      </c>
      <c r="J102" s="314"/>
      <c r="K102" s="315">
        <v>0.25</v>
      </c>
      <c r="L102" s="316" t="s">
        <v>325</v>
      </c>
      <c r="M102" s="317">
        <f>K102/I102*100</f>
        <v>6.25</v>
      </c>
    </row>
    <row r="103" spans="1:13" ht="27" customHeight="1">
      <c r="A103" s="325" t="s">
        <v>388</v>
      </c>
      <c r="B103" s="326">
        <v>80</v>
      </c>
      <c r="C103" s="326"/>
      <c r="D103" s="327">
        <v>25</v>
      </c>
      <c r="E103" s="328" t="s">
        <v>389</v>
      </c>
      <c r="F103" s="329">
        <f>D103/B103*100</f>
        <v>31.25</v>
      </c>
      <c r="G103" s="318"/>
      <c r="H103" s="325" t="s">
        <v>388</v>
      </c>
      <c r="I103" s="326">
        <v>80</v>
      </c>
      <c r="J103" s="326"/>
      <c r="K103" s="327">
        <v>20</v>
      </c>
      <c r="L103" s="328" t="s">
        <v>389</v>
      </c>
      <c r="M103" s="329">
        <f>K103/I103*100</f>
        <v>25</v>
      </c>
    </row>
    <row r="104" spans="1:13" s="311" customFormat="1" ht="9.75" customHeight="1">
      <c r="A104" s="331"/>
      <c r="B104" s="332"/>
      <c r="C104" s="333"/>
      <c r="D104" s="334"/>
      <c r="E104" s="289"/>
      <c r="F104" s="335"/>
      <c r="G104" s="318"/>
      <c r="J104" s="318"/>
      <c r="K104" s="290"/>
      <c r="M104" s="335"/>
    </row>
    <row r="105" spans="1:13" s="297" customFormat="1" ht="20.25" customHeight="1">
      <c r="A105" s="295" t="s">
        <v>394</v>
      </c>
      <c r="B105" s="295"/>
      <c r="C105" s="295"/>
      <c r="D105" s="295"/>
      <c r="E105" s="295"/>
      <c r="F105" s="295"/>
      <c r="G105" s="296"/>
      <c r="H105" s="337" t="s">
        <v>395</v>
      </c>
      <c r="I105" s="337"/>
      <c r="J105" s="337"/>
      <c r="K105" s="337"/>
      <c r="L105" s="337"/>
      <c r="M105" s="337"/>
    </row>
    <row r="106" spans="1:13" s="297" customFormat="1" ht="34.5" customHeight="1">
      <c r="A106" s="298" t="s">
        <v>318</v>
      </c>
      <c r="B106" s="299" t="s">
        <v>319</v>
      </c>
      <c r="C106" s="299"/>
      <c r="D106" s="299" t="s">
        <v>265</v>
      </c>
      <c r="E106" s="300" t="s">
        <v>95</v>
      </c>
      <c r="F106" s="301" t="s">
        <v>320</v>
      </c>
      <c r="G106" s="296"/>
      <c r="H106" s="338" t="s">
        <v>396</v>
      </c>
      <c r="I106" s="338"/>
      <c r="J106" s="338"/>
      <c r="K106" s="338"/>
      <c r="L106" s="338"/>
      <c r="M106" s="338"/>
    </row>
    <row r="107" spans="1:13" s="305" customFormat="1" ht="21" customHeight="1">
      <c r="A107" s="304" t="s">
        <v>397</v>
      </c>
      <c r="B107" s="304"/>
      <c r="C107" s="304"/>
      <c r="D107" s="304"/>
      <c r="E107" s="304"/>
      <c r="F107" s="304"/>
      <c r="G107" s="303"/>
      <c r="H107" s="338"/>
      <c r="I107" s="338"/>
      <c r="J107" s="338"/>
      <c r="K107" s="338"/>
      <c r="L107" s="338"/>
      <c r="M107" s="338"/>
    </row>
    <row r="108" spans="1:13" ht="12.75" customHeight="1">
      <c r="A108" s="306" t="s">
        <v>323</v>
      </c>
      <c r="B108" s="307" t="s">
        <v>324</v>
      </c>
      <c r="C108" s="307"/>
      <c r="D108" s="308">
        <v>7.86</v>
      </c>
      <c r="E108" s="309" t="s">
        <v>325</v>
      </c>
      <c r="F108" s="310" t="s">
        <v>301</v>
      </c>
      <c r="G108" s="311"/>
      <c r="H108" s="338"/>
      <c r="I108" s="338"/>
      <c r="J108" s="338"/>
      <c r="K108" s="338"/>
      <c r="L108" s="338"/>
      <c r="M108" s="338"/>
    </row>
    <row r="109" spans="1:13" ht="12.75" customHeight="1">
      <c r="A109" s="313" t="s">
        <v>334</v>
      </c>
      <c r="B109" s="314">
        <v>200</v>
      </c>
      <c r="C109" s="314"/>
      <c r="D109" s="315">
        <v>6</v>
      </c>
      <c r="E109" s="316" t="s">
        <v>325</v>
      </c>
      <c r="F109" s="317">
        <f>D109/B109*100</f>
        <v>3</v>
      </c>
      <c r="G109" s="318"/>
      <c r="H109" s="338"/>
      <c r="I109" s="338"/>
      <c r="J109" s="338"/>
      <c r="K109" s="338"/>
      <c r="L109" s="338"/>
      <c r="M109" s="338"/>
    </row>
    <row r="110" spans="1:13" ht="12.75" customHeight="1">
      <c r="A110" s="313" t="s">
        <v>335</v>
      </c>
      <c r="B110" s="314">
        <v>250</v>
      </c>
      <c r="C110" s="314"/>
      <c r="D110" s="315">
        <v>32</v>
      </c>
      <c r="E110" s="316" t="s">
        <v>325</v>
      </c>
      <c r="F110" s="317">
        <f>D110/B110*100</f>
        <v>12.8</v>
      </c>
      <c r="G110" s="318"/>
      <c r="H110" s="338"/>
      <c r="I110" s="338"/>
      <c r="J110" s="338"/>
      <c r="K110" s="338"/>
      <c r="L110" s="338"/>
      <c r="M110" s="338"/>
    </row>
    <row r="111" spans="1:13" ht="12.75" customHeight="1">
      <c r="A111" s="313" t="s">
        <v>336</v>
      </c>
      <c r="B111" s="314">
        <v>500</v>
      </c>
      <c r="C111" s="314"/>
      <c r="D111" s="315">
        <v>110</v>
      </c>
      <c r="E111" s="316" t="s">
        <v>325</v>
      </c>
      <c r="F111" s="317">
        <f>D111/B111*100</f>
        <v>22</v>
      </c>
      <c r="G111" s="318"/>
      <c r="H111" s="338"/>
      <c r="I111" s="338"/>
      <c r="J111" s="338"/>
      <c r="K111" s="338"/>
      <c r="L111" s="338"/>
      <c r="M111" s="338"/>
    </row>
    <row r="112" spans="1:13" ht="12.75" customHeight="1">
      <c r="A112" s="313" t="s">
        <v>337</v>
      </c>
      <c r="B112" s="314">
        <v>2</v>
      </c>
      <c r="C112" s="314"/>
      <c r="D112" s="315" t="s">
        <v>338</v>
      </c>
      <c r="E112" s="316" t="s">
        <v>325</v>
      </c>
      <c r="F112" s="317">
        <f>0.01/2*100</f>
        <v>0.5</v>
      </c>
      <c r="G112" s="318"/>
      <c r="H112" s="338"/>
      <c r="I112" s="338"/>
      <c r="J112" s="338"/>
      <c r="K112" s="338"/>
      <c r="L112" s="338"/>
      <c r="M112" s="338"/>
    </row>
    <row r="113" spans="1:13" ht="12.75" customHeight="1">
      <c r="A113" s="313" t="s">
        <v>339</v>
      </c>
      <c r="B113" s="314">
        <v>0.5</v>
      </c>
      <c r="C113" s="314"/>
      <c r="D113" s="315">
        <v>0.12</v>
      </c>
      <c r="E113" s="316" t="s">
        <v>325</v>
      </c>
      <c r="F113" s="317">
        <f>D113/B113*100</f>
        <v>24</v>
      </c>
      <c r="G113" s="318"/>
      <c r="H113" s="338"/>
      <c r="I113" s="338"/>
      <c r="J113" s="338"/>
      <c r="K113" s="338"/>
      <c r="L113" s="338"/>
      <c r="M113" s="338"/>
    </row>
    <row r="114" spans="1:13" ht="12.75" customHeight="1">
      <c r="A114" s="313" t="s">
        <v>340</v>
      </c>
      <c r="B114" s="314" t="s">
        <v>301</v>
      </c>
      <c r="C114" s="314"/>
      <c r="D114" s="315" t="s">
        <v>338</v>
      </c>
      <c r="E114" s="316" t="s">
        <v>325</v>
      </c>
      <c r="F114" s="317" t="s">
        <v>301</v>
      </c>
      <c r="G114" s="318"/>
      <c r="H114" s="338"/>
      <c r="I114" s="338"/>
      <c r="J114" s="338"/>
      <c r="K114" s="338"/>
      <c r="L114" s="338"/>
      <c r="M114" s="338"/>
    </row>
    <row r="115" spans="1:13" ht="12.75" customHeight="1">
      <c r="A115" s="313" t="s">
        <v>341</v>
      </c>
      <c r="B115" s="314">
        <v>4</v>
      </c>
      <c r="C115" s="314"/>
      <c r="D115" s="315" t="s">
        <v>338</v>
      </c>
      <c r="E115" s="316" t="s">
        <v>325</v>
      </c>
      <c r="F115" s="317">
        <f>0.01/4*100</f>
        <v>0.25</v>
      </c>
      <c r="G115" s="318"/>
      <c r="H115" s="338"/>
      <c r="I115" s="338"/>
      <c r="J115" s="338"/>
      <c r="K115" s="338"/>
      <c r="L115" s="338"/>
      <c r="M115" s="338"/>
    </row>
    <row r="116" spans="1:13" ht="12.75" customHeight="1">
      <c r="A116" s="313" t="s">
        <v>342</v>
      </c>
      <c r="B116" s="314">
        <v>0.02</v>
      </c>
      <c r="C116" s="314"/>
      <c r="D116" s="315" t="s">
        <v>338</v>
      </c>
      <c r="E116" s="316" t="s">
        <v>325</v>
      </c>
      <c r="F116" s="317">
        <f>0.01/0.02*100</f>
        <v>50</v>
      </c>
      <c r="G116" s="318"/>
      <c r="H116" s="338"/>
      <c r="I116" s="338"/>
      <c r="J116" s="338"/>
      <c r="K116" s="338"/>
      <c r="L116" s="338"/>
      <c r="M116" s="338"/>
    </row>
    <row r="117" spans="1:13" ht="12.75" customHeight="1">
      <c r="A117" s="313" t="s">
        <v>343</v>
      </c>
      <c r="B117" s="314">
        <v>4</v>
      </c>
      <c r="C117" s="314"/>
      <c r="D117" s="315">
        <v>0.02</v>
      </c>
      <c r="E117" s="316" t="s">
        <v>325</v>
      </c>
      <c r="F117" s="317">
        <f>D117/B117*100</f>
        <v>0.5</v>
      </c>
      <c r="G117" s="318"/>
      <c r="H117" s="338"/>
      <c r="I117" s="338"/>
      <c r="J117" s="338"/>
      <c r="K117" s="338"/>
      <c r="L117" s="338"/>
      <c r="M117" s="338"/>
    </row>
    <row r="118" spans="1:13" ht="12.75" customHeight="1">
      <c r="A118" s="313" t="s">
        <v>344</v>
      </c>
      <c r="B118" s="314">
        <v>0.2</v>
      </c>
      <c r="C118" s="314"/>
      <c r="D118" s="315" t="s">
        <v>338</v>
      </c>
      <c r="E118" s="316" t="s">
        <v>325</v>
      </c>
      <c r="F118" s="317">
        <f>0.01/0.2*100</f>
        <v>5</v>
      </c>
      <c r="G118" s="318"/>
      <c r="H118" s="338"/>
      <c r="I118" s="338"/>
      <c r="J118" s="338"/>
      <c r="K118" s="338"/>
      <c r="L118" s="338"/>
      <c r="M118" s="338"/>
    </row>
    <row r="119" spans="1:13" ht="12.75" customHeight="1">
      <c r="A119" s="313" t="s">
        <v>345</v>
      </c>
      <c r="B119" s="314">
        <v>4</v>
      </c>
      <c r="C119" s="314"/>
      <c r="D119" s="315">
        <v>0.06</v>
      </c>
      <c r="E119" s="316" t="s">
        <v>325</v>
      </c>
      <c r="F119" s="317">
        <f>D119/B119*100</f>
        <v>1.5</v>
      </c>
      <c r="G119" s="318"/>
      <c r="H119" s="338"/>
      <c r="I119" s="338"/>
      <c r="J119" s="338"/>
      <c r="K119" s="338"/>
      <c r="L119" s="338"/>
      <c r="M119" s="338"/>
    </row>
    <row r="120" spans="1:13" ht="12.75" customHeight="1">
      <c r="A120" s="313" t="s">
        <v>346</v>
      </c>
      <c r="B120" s="314">
        <v>4</v>
      </c>
      <c r="C120" s="314"/>
      <c r="D120" s="315">
        <v>0.02</v>
      </c>
      <c r="E120" s="316" t="s">
        <v>325</v>
      </c>
      <c r="F120" s="317">
        <f>D120/B120*100</f>
        <v>0.5</v>
      </c>
      <c r="G120" s="318"/>
      <c r="H120" s="338"/>
      <c r="I120" s="338"/>
      <c r="J120" s="338"/>
      <c r="K120" s="338"/>
      <c r="L120" s="338"/>
      <c r="M120" s="338"/>
    </row>
    <row r="121" spans="1:13" ht="12.75" customHeight="1">
      <c r="A121" s="313" t="s">
        <v>347</v>
      </c>
      <c r="B121" s="314">
        <v>0.005</v>
      </c>
      <c r="C121" s="314"/>
      <c r="D121" s="315" t="s">
        <v>348</v>
      </c>
      <c r="E121" s="316" t="s">
        <v>325</v>
      </c>
      <c r="F121" s="317">
        <f>0.001/0.005*100</f>
        <v>20</v>
      </c>
      <c r="G121" s="318"/>
      <c r="H121" s="338"/>
      <c r="I121" s="338"/>
      <c r="J121" s="338"/>
      <c r="K121" s="338"/>
      <c r="L121" s="338"/>
      <c r="M121" s="338"/>
    </row>
    <row r="122" spans="1:13" ht="12.75" customHeight="1">
      <c r="A122" s="313" t="s">
        <v>349</v>
      </c>
      <c r="B122" s="314">
        <v>4</v>
      </c>
      <c r="C122" s="314"/>
      <c r="D122" s="315">
        <v>0.04</v>
      </c>
      <c r="E122" s="316" t="s">
        <v>325</v>
      </c>
      <c r="F122" s="317">
        <f>D122/B122*100</f>
        <v>1</v>
      </c>
      <c r="G122" s="318"/>
      <c r="H122" s="338"/>
      <c r="I122" s="338"/>
      <c r="J122" s="338"/>
      <c r="K122" s="338"/>
      <c r="L122" s="338"/>
      <c r="M122" s="338"/>
    </row>
    <row r="123" spans="1:13" ht="12.75" customHeight="1">
      <c r="A123" s="313" t="s">
        <v>350</v>
      </c>
      <c r="B123" s="314">
        <v>0.3</v>
      </c>
      <c r="C123" s="314"/>
      <c r="D123" s="315">
        <v>0.13</v>
      </c>
      <c r="E123" s="316" t="s">
        <v>325</v>
      </c>
      <c r="F123" s="317">
        <f>D123/B123*100</f>
        <v>43.333333333333336</v>
      </c>
      <c r="G123" s="318"/>
      <c r="H123" s="338"/>
      <c r="I123" s="338"/>
      <c r="J123" s="338"/>
      <c r="K123" s="338"/>
      <c r="L123" s="338"/>
      <c r="M123" s="338"/>
    </row>
    <row r="124" spans="1:13" ht="12.75" customHeight="1">
      <c r="A124" s="313" t="s">
        <v>351</v>
      </c>
      <c r="B124" s="314">
        <v>0.4</v>
      </c>
      <c r="C124" s="314"/>
      <c r="D124" s="315">
        <v>0.02</v>
      </c>
      <c r="E124" s="316" t="s">
        <v>325</v>
      </c>
      <c r="F124" s="317">
        <f>D124/B124*100</f>
        <v>5</v>
      </c>
      <c r="G124" s="318"/>
      <c r="H124" s="338"/>
      <c r="I124" s="338"/>
      <c r="J124" s="338"/>
      <c r="K124" s="338"/>
      <c r="L124" s="338"/>
      <c r="M124" s="338"/>
    </row>
    <row r="125" spans="1:13" ht="12.75" customHeight="1">
      <c r="A125" s="313" t="s">
        <v>352</v>
      </c>
      <c r="B125" s="314">
        <v>0.03</v>
      </c>
      <c r="C125" s="314"/>
      <c r="D125" s="315" t="s">
        <v>338</v>
      </c>
      <c r="E125" s="316" t="s">
        <v>325</v>
      </c>
      <c r="F125" s="317">
        <f>0.01/0.03*100</f>
        <v>33.333333333333336</v>
      </c>
      <c r="G125" s="318"/>
      <c r="H125" s="338"/>
      <c r="I125" s="338"/>
      <c r="J125" s="338"/>
      <c r="K125" s="338"/>
      <c r="L125" s="338"/>
      <c r="M125" s="338"/>
    </row>
    <row r="126" spans="1:13" ht="12.75" customHeight="1">
      <c r="A126" s="313" t="s">
        <v>353</v>
      </c>
      <c r="B126" s="314" t="s">
        <v>301</v>
      </c>
      <c r="C126" s="314"/>
      <c r="D126" s="315" t="s">
        <v>338</v>
      </c>
      <c r="E126" s="316" t="s">
        <v>325</v>
      </c>
      <c r="F126" s="317" t="s">
        <v>301</v>
      </c>
      <c r="G126" s="318"/>
      <c r="H126" s="338"/>
      <c r="I126" s="338"/>
      <c r="J126" s="338"/>
      <c r="K126" s="338"/>
      <c r="L126" s="338"/>
      <c r="M126" s="338"/>
    </row>
    <row r="127" spans="1:13" ht="12.75" customHeight="1">
      <c r="A127" s="313" t="s">
        <v>354</v>
      </c>
      <c r="B127" s="314" t="s">
        <v>301</v>
      </c>
      <c r="C127" s="314"/>
      <c r="D127" s="315">
        <v>0.02</v>
      </c>
      <c r="E127" s="316" t="s">
        <v>325</v>
      </c>
      <c r="F127" s="317" t="s">
        <v>301</v>
      </c>
      <c r="G127" s="318"/>
      <c r="H127" s="338"/>
      <c r="I127" s="338"/>
      <c r="J127" s="338"/>
      <c r="K127" s="338"/>
      <c r="L127" s="338"/>
      <c r="M127" s="338"/>
    </row>
    <row r="128" spans="1:13" ht="12.75" customHeight="1">
      <c r="A128" s="313" t="s">
        <v>356</v>
      </c>
      <c r="B128" s="314">
        <v>1</v>
      </c>
      <c r="C128" s="314"/>
      <c r="D128" s="315" t="s">
        <v>338</v>
      </c>
      <c r="E128" s="316" t="s">
        <v>325</v>
      </c>
      <c r="F128" s="317">
        <f>0.01/1*100</f>
        <v>1</v>
      </c>
      <c r="G128" s="318"/>
      <c r="H128" s="338"/>
      <c r="I128" s="338"/>
      <c r="J128" s="338"/>
      <c r="K128" s="338"/>
      <c r="L128" s="338"/>
      <c r="M128" s="338"/>
    </row>
    <row r="129" spans="1:13" ht="12.75" customHeight="1">
      <c r="A129" s="313" t="s">
        <v>355</v>
      </c>
      <c r="B129" s="314" t="s">
        <v>301</v>
      </c>
      <c r="C129" s="314"/>
      <c r="D129" s="315" t="s">
        <v>338</v>
      </c>
      <c r="E129" s="316" t="s">
        <v>325</v>
      </c>
      <c r="F129" s="317" t="s">
        <v>301</v>
      </c>
      <c r="G129" s="318"/>
      <c r="H129" s="338"/>
      <c r="I129" s="338"/>
      <c r="J129" s="338"/>
      <c r="K129" s="338"/>
      <c r="L129" s="338"/>
      <c r="M129" s="338"/>
    </row>
    <row r="130" spans="1:13" ht="12.75" customHeight="1">
      <c r="A130" s="313" t="s">
        <v>364</v>
      </c>
      <c r="B130" s="314">
        <v>1000</v>
      </c>
      <c r="C130" s="314"/>
      <c r="D130" s="315">
        <v>143</v>
      </c>
      <c r="E130" s="316" t="s">
        <v>325</v>
      </c>
      <c r="F130" s="317">
        <f>D130/B130*100</f>
        <v>14.299999999999999</v>
      </c>
      <c r="G130" s="318"/>
      <c r="H130" s="338"/>
      <c r="I130" s="338"/>
      <c r="J130" s="338"/>
      <c r="K130" s="338"/>
      <c r="L130" s="338"/>
      <c r="M130" s="338"/>
    </row>
    <row r="131" spans="1:13" ht="12.75" customHeight="1">
      <c r="A131" s="313" t="s">
        <v>365</v>
      </c>
      <c r="B131" s="314">
        <v>1200</v>
      </c>
      <c r="C131" s="314"/>
      <c r="D131" s="315">
        <v>135</v>
      </c>
      <c r="E131" s="316" t="s">
        <v>325</v>
      </c>
      <c r="F131" s="317">
        <f>D131/B131*100</f>
        <v>11.25</v>
      </c>
      <c r="G131" s="318"/>
      <c r="H131" s="338"/>
      <c r="I131" s="338"/>
      <c r="J131" s="338"/>
      <c r="K131" s="338"/>
      <c r="L131" s="338"/>
      <c r="M131" s="338"/>
    </row>
    <row r="132" spans="1:13" ht="12.75" customHeight="1">
      <c r="A132" s="313" t="s">
        <v>368</v>
      </c>
      <c r="B132" s="314">
        <v>10</v>
      </c>
      <c r="C132" s="314"/>
      <c r="D132" s="315" t="s">
        <v>367</v>
      </c>
      <c r="E132" s="316" t="s">
        <v>325</v>
      </c>
      <c r="F132" s="317">
        <f>0.1/10*100</f>
        <v>1</v>
      </c>
      <c r="G132" s="318"/>
      <c r="H132" s="338"/>
      <c r="I132" s="338"/>
      <c r="J132" s="338"/>
      <c r="K132" s="338"/>
      <c r="L132" s="338"/>
      <c r="M132" s="338"/>
    </row>
    <row r="133" spans="1:13" ht="12.75" customHeight="1">
      <c r="A133" s="313" t="s">
        <v>369</v>
      </c>
      <c r="B133" s="314">
        <v>30</v>
      </c>
      <c r="C133" s="314"/>
      <c r="D133" s="315">
        <v>1.44</v>
      </c>
      <c r="E133" s="316" t="s">
        <v>325</v>
      </c>
      <c r="F133" s="317">
        <f>D133/B133*100</f>
        <v>4.8</v>
      </c>
      <c r="G133" s="318"/>
      <c r="H133" s="338"/>
      <c r="I133" s="338"/>
      <c r="J133" s="338"/>
      <c r="K133" s="338"/>
      <c r="L133" s="338"/>
      <c r="M133" s="338"/>
    </row>
    <row r="134" spans="1:13" ht="12.75" customHeight="1">
      <c r="A134" s="313" t="s">
        <v>372</v>
      </c>
      <c r="B134" s="314">
        <v>40</v>
      </c>
      <c r="C134" s="314"/>
      <c r="D134" s="315" t="s">
        <v>373</v>
      </c>
      <c r="E134" s="316" t="s">
        <v>325</v>
      </c>
      <c r="F134" s="317">
        <f>1/40*100</f>
        <v>2.5</v>
      </c>
      <c r="G134" s="318"/>
      <c r="H134" s="338"/>
      <c r="I134" s="338"/>
      <c r="J134" s="338"/>
      <c r="K134" s="338"/>
      <c r="L134" s="338"/>
      <c r="M134" s="338"/>
    </row>
    <row r="135" spans="1:13" ht="12.75" customHeight="1">
      <c r="A135" s="313" t="s">
        <v>374</v>
      </c>
      <c r="B135" s="314">
        <v>10</v>
      </c>
      <c r="C135" s="314"/>
      <c r="D135" s="315" t="s">
        <v>373</v>
      </c>
      <c r="E135" s="316" t="s">
        <v>325</v>
      </c>
      <c r="F135" s="317">
        <f>1/10*100</f>
        <v>10</v>
      </c>
      <c r="G135" s="318"/>
      <c r="H135" s="338"/>
      <c r="I135" s="338"/>
      <c r="J135" s="338"/>
      <c r="K135" s="338"/>
      <c r="L135" s="338"/>
      <c r="M135" s="338"/>
    </row>
    <row r="136" spans="1:13" ht="12.75" customHeight="1">
      <c r="A136" s="313" t="s">
        <v>377</v>
      </c>
      <c r="B136" s="314">
        <v>0.4</v>
      </c>
      <c r="C136" s="314"/>
      <c r="D136" s="315" t="s">
        <v>338</v>
      </c>
      <c r="E136" s="316" t="s">
        <v>325</v>
      </c>
      <c r="F136" s="317">
        <f>0.01/0.4*100</f>
        <v>2.5</v>
      </c>
      <c r="G136" s="318"/>
      <c r="H136" s="338"/>
      <c r="I136" s="338"/>
      <c r="J136" s="338"/>
      <c r="K136" s="338"/>
      <c r="L136" s="338"/>
      <c r="M136" s="338"/>
    </row>
    <row r="137" spans="1:13" ht="12.75" customHeight="1">
      <c r="A137" s="313" t="s">
        <v>385</v>
      </c>
      <c r="B137" s="314">
        <v>2</v>
      </c>
      <c r="C137" s="314"/>
      <c r="D137" s="315" t="s">
        <v>338</v>
      </c>
      <c r="E137" s="316" t="s">
        <v>325</v>
      </c>
      <c r="F137" s="317">
        <f>0.01/2*100</f>
        <v>0.5</v>
      </c>
      <c r="G137" s="318"/>
      <c r="H137" s="338"/>
      <c r="I137" s="338"/>
      <c r="J137" s="338"/>
      <c r="K137" s="338"/>
      <c r="L137" s="338"/>
      <c r="M137" s="338"/>
    </row>
    <row r="138" spans="1:13" ht="12.75" customHeight="1">
      <c r="A138" s="313" t="s">
        <v>379</v>
      </c>
      <c r="B138" s="314">
        <v>4</v>
      </c>
      <c r="C138" s="314"/>
      <c r="D138" s="315">
        <v>0.3</v>
      </c>
      <c r="E138" s="316" t="s">
        <v>325</v>
      </c>
      <c r="F138" s="317">
        <f>D138/B138*100</f>
        <v>7.5</v>
      </c>
      <c r="G138" s="318"/>
      <c r="H138" s="338"/>
      <c r="I138" s="338"/>
      <c r="J138" s="338"/>
      <c r="K138" s="338"/>
      <c r="L138" s="338"/>
      <c r="M138" s="338"/>
    </row>
    <row r="139" spans="1:13" ht="27" customHeight="1">
      <c r="A139" s="325" t="s">
        <v>388</v>
      </c>
      <c r="B139" s="326">
        <v>80</v>
      </c>
      <c r="C139" s="326"/>
      <c r="D139" s="327">
        <v>15</v>
      </c>
      <c r="E139" s="328" t="s">
        <v>389</v>
      </c>
      <c r="F139" s="329">
        <f>D139/B139*100</f>
        <v>18.75</v>
      </c>
      <c r="G139" s="318"/>
      <c r="H139" s="338"/>
      <c r="I139" s="338"/>
      <c r="J139" s="338"/>
      <c r="K139" s="338"/>
      <c r="L139" s="338"/>
      <c r="M139" s="338"/>
    </row>
  </sheetData>
  <sheetProtection selectLockedCells="1" selectUnlockedCells="1"/>
  <mergeCells count="225">
    <mergeCell ref="A1:M1"/>
    <mergeCell ref="A3:F3"/>
    <mergeCell ref="A5:F5"/>
    <mergeCell ref="D6:H6"/>
    <mergeCell ref="D7:H7"/>
    <mergeCell ref="D8:H8"/>
    <mergeCell ref="D9:H9"/>
    <mergeCell ref="D10:H10"/>
    <mergeCell ref="D11:H11"/>
    <mergeCell ref="A13:F13"/>
    <mergeCell ref="A14:F14"/>
    <mergeCell ref="H14:M14"/>
    <mergeCell ref="B15:C15"/>
    <mergeCell ref="I15:J15"/>
    <mergeCell ref="A16:F16"/>
    <mergeCell ref="H16:M16"/>
    <mergeCell ref="B17:C17"/>
    <mergeCell ref="I17:J17"/>
    <mergeCell ref="B18:C18"/>
    <mergeCell ref="I18:J18"/>
    <mergeCell ref="B19:C19"/>
    <mergeCell ref="I19:J19"/>
    <mergeCell ref="B20:C20"/>
    <mergeCell ref="I20:J20"/>
    <mergeCell ref="B21:C21"/>
    <mergeCell ref="I21:J21"/>
    <mergeCell ref="B22:C22"/>
    <mergeCell ref="I22:J22"/>
    <mergeCell ref="B23:C23"/>
    <mergeCell ref="I23:J23"/>
    <mergeCell ref="B24:C24"/>
    <mergeCell ref="I24:J24"/>
    <mergeCell ref="B25:C25"/>
    <mergeCell ref="I25:J25"/>
    <mergeCell ref="B26:C26"/>
    <mergeCell ref="I26:J26"/>
    <mergeCell ref="B27:C27"/>
    <mergeCell ref="I27:J27"/>
    <mergeCell ref="B28:C28"/>
    <mergeCell ref="I28:J28"/>
    <mergeCell ref="B29:C29"/>
    <mergeCell ref="I29:J29"/>
    <mergeCell ref="B30:C30"/>
    <mergeCell ref="I30:J30"/>
    <mergeCell ref="B31:C31"/>
    <mergeCell ref="I31:J31"/>
    <mergeCell ref="B32:C32"/>
    <mergeCell ref="I32:J32"/>
    <mergeCell ref="B33:C33"/>
    <mergeCell ref="I33:J33"/>
    <mergeCell ref="B34:C34"/>
    <mergeCell ref="I34:J34"/>
    <mergeCell ref="B35:C35"/>
    <mergeCell ref="I35:J35"/>
    <mergeCell ref="B36:C36"/>
    <mergeCell ref="I36:J36"/>
    <mergeCell ref="B37:C37"/>
    <mergeCell ref="I37:J37"/>
    <mergeCell ref="B38:C38"/>
    <mergeCell ref="I38:J38"/>
    <mergeCell ref="B39:C39"/>
    <mergeCell ref="I39:J39"/>
    <mergeCell ref="B40:C40"/>
    <mergeCell ref="I40:J40"/>
    <mergeCell ref="B41:C41"/>
    <mergeCell ref="I41:J41"/>
    <mergeCell ref="B42:C42"/>
    <mergeCell ref="I42:J42"/>
    <mergeCell ref="B43:C43"/>
    <mergeCell ref="I43:J43"/>
    <mergeCell ref="B44:C44"/>
    <mergeCell ref="I44:J44"/>
    <mergeCell ref="B45:C45"/>
    <mergeCell ref="I45:J45"/>
    <mergeCell ref="B46:C46"/>
    <mergeCell ref="I46:J46"/>
    <mergeCell ref="B47:C47"/>
    <mergeCell ref="I47:J47"/>
    <mergeCell ref="B48:C48"/>
    <mergeCell ref="I48:J48"/>
    <mergeCell ref="B49:C49"/>
    <mergeCell ref="I49:J49"/>
    <mergeCell ref="B50:C50"/>
    <mergeCell ref="I50:J50"/>
    <mergeCell ref="B51:C51"/>
    <mergeCell ref="I51:J51"/>
    <mergeCell ref="B52:C52"/>
    <mergeCell ref="I52:J52"/>
    <mergeCell ref="B53:C53"/>
    <mergeCell ref="I53:J53"/>
    <mergeCell ref="B54:C54"/>
    <mergeCell ref="I54:J54"/>
    <mergeCell ref="B55:C55"/>
    <mergeCell ref="I55:J55"/>
    <mergeCell ref="B56:C56"/>
    <mergeCell ref="I56:J56"/>
    <mergeCell ref="B57:C57"/>
    <mergeCell ref="I57:J57"/>
    <mergeCell ref="B58:C58"/>
    <mergeCell ref="I58:J58"/>
    <mergeCell ref="B59:C59"/>
    <mergeCell ref="I59:J59"/>
    <mergeCell ref="B60:C60"/>
    <mergeCell ref="I60:J60"/>
    <mergeCell ref="B61:C61"/>
    <mergeCell ref="I61:J61"/>
    <mergeCell ref="B62:C62"/>
    <mergeCell ref="I62:J62"/>
    <mergeCell ref="B63:C63"/>
    <mergeCell ref="I63:J63"/>
    <mergeCell ref="B64:C64"/>
    <mergeCell ref="I64:J64"/>
    <mergeCell ref="B65:C65"/>
    <mergeCell ref="I65:J65"/>
    <mergeCell ref="B66:C66"/>
    <mergeCell ref="I66:J66"/>
    <mergeCell ref="B67:C67"/>
    <mergeCell ref="I67:J67"/>
    <mergeCell ref="A69:F69"/>
    <mergeCell ref="H69:M69"/>
    <mergeCell ref="B70:C70"/>
    <mergeCell ref="I70:J70"/>
    <mergeCell ref="A71:F71"/>
    <mergeCell ref="H71:M71"/>
    <mergeCell ref="B72:C72"/>
    <mergeCell ref="I72:J72"/>
    <mergeCell ref="B73:C73"/>
    <mergeCell ref="I73:J73"/>
    <mergeCell ref="B74:C74"/>
    <mergeCell ref="I74:J74"/>
    <mergeCell ref="B75:C75"/>
    <mergeCell ref="I75:J75"/>
    <mergeCell ref="B76:C76"/>
    <mergeCell ref="I76:J76"/>
    <mergeCell ref="B77:C77"/>
    <mergeCell ref="I77:J77"/>
    <mergeCell ref="B78:C78"/>
    <mergeCell ref="I78:J78"/>
    <mergeCell ref="B79:C79"/>
    <mergeCell ref="I79:J79"/>
    <mergeCell ref="B80:C80"/>
    <mergeCell ref="I80:J80"/>
    <mergeCell ref="B81:C81"/>
    <mergeCell ref="I81:J81"/>
    <mergeCell ref="B82:C82"/>
    <mergeCell ref="I82:J82"/>
    <mergeCell ref="B83:C83"/>
    <mergeCell ref="I83:J83"/>
    <mergeCell ref="B84:C84"/>
    <mergeCell ref="I84:J84"/>
    <mergeCell ref="B85:C85"/>
    <mergeCell ref="I85:J85"/>
    <mergeCell ref="B86:C86"/>
    <mergeCell ref="I86:J86"/>
    <mergeCell ref="B87:C87"/>
    <mergeCell ref="I87:J87"/>
    <mergeCell ref="B88:C88"/>
    <mergeCell ref="I88:J88"/>
    <mergeCell ref="B89:C89"/>
    <mergeCell ref="I89:J89"/>
    <mergeCell ref="B90:C90"/>
    <mergeCell ref="I90:J90"/>
    <mergeCell ref="B91:C91"/>
    <mergeCell ref="I91:J91"/>
    <mergeCell ref="B92:C92"/>
    <mergeCell ref="I92:J92"/>
    <mergeCell ref="B93:C93"/>
    <mergeCell ref="I93:J93"/>
    <mergeCell ref="B94:C94"/>
    <mergeCell ref="I94:J94"/>
    <mergeCell ref="B95:C95"/>
    <mergeCell ref="I95:J95"/>
    <mergeCell ref="B96:C96"/>
    <mergeCell ref="I96:J96"/>
    <mergeCell ref="B97:C97"/>
    <mergeCell ref="I97:J97"/>
    <mergeCell ref="B98:C98"/>
    <mergeCell ref="I98:J98"/>
    <mergeCell ref="B99:C99"/>
    <mergeCell ref="I99:J99"/>
    <mergeCell ref="B100:C100"/>
    <mergeCell ref="I100:J100"/>
    <mergeCell ref="B101:C101"/>
    <mergeCell ref="I101:J101"/>
    <mergeCell ref="B102:C102"/>
    <mergeCell ref="I102:J102"/>
    <mergeCell ref="B103:C103"/>
    <mergeCell ref="I103:J103"/>
    <mergeCell ref="A105:F105"/>
    <mergeCell ref="H105:M105"/>
    <mergeCell ref="B106:C106"/>
    <mergeCell ref="H106:M139"/>
    <mergeCell ref="A107:F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</mergeCells>
  <printOptions/>
  <pageMargins left="0.39375" right="0.39375" top="0.15763888888888888" bottom="0.4597222222222222" header="0.5118055555555555" footer="0"/>
  <pageSetup horizontalDpi="300" verticalDpi="300" orientation="landscape" paperSize="8" scale="80"/>
  <headerFooter alignWithMargins="0">
    <oddFooter>&amp;L&amp;"Arial,Grassetto"&amp;8ALTERGON ITALIA Srl&amp;C&amp;"Arial,Grassetto"&amp;8DD AIA nr.794/2015&amp;R&amp;"Arial,Grassetto"&amp;8Report Anno 2017 -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K12" sqref="K12"/>
    </sheetView>
  </sheetViews>
  <sheetFormatPr defaultColWidth="9.140625" defaultRowHeight="19.5" customHeight="1"/>
  <cols>
    <col min="1" max="1" width="14.8515625" style="339" customWidth="1"/>
    <col min="2" max="2" width="11.140625" style="339" customWidth="1"/>
    <col min="3" max="3" width="20.7109375" style="190" customWidth="1"/>
    <col min="4" max="5" width="14.7109375" style="190" customWidth="1"/>
    <col min="6" max="6" width="15.00390625" style="190" customWidth="1"/>
    <col min="7" max="7" width="10.7109375" style="190" customWidth="1"/>
    <col min="8" max="8" width="5.57421875" style="190" customWidth="1"/>
    <col min="9" max="9" width="20.140625" style="190" customWidth="1"/>
    <col min="10" max="10" width="19.28125" style="190" customWidth="1"/>
    <col min="11" max="11" width="23.00390625" style="190" customWidth="1"/>
    <col min="12" max="16384" width="9.140625" style="190" customWidth="1"/>
  </cols>
  <sheetData>
    <row r="1" spans="1:16" ht="19.5" customHeight="1">
      <c r="A1" s="194" t="s">
        <v>77</v>
      </c>
      <c r="B1" s="194"/>
      <c r="C1" s="194"/>
      <c r="D1" s="194"/>
      <c r="E1" s="194"/>
      <c r="F1" s="194"/>
      <c r="G1" s="194"/>
      <c r="H1" s="194"/>
      <c r="I1" s="194"/>
      <c r="J1" s="340"/>
      <c r="K1" s="340"/>
      <c r="L1" s="340"/>
      <c r="M1" s="340"/>
      <c r="N1" s="340"/>
      <c r="O1" s="340"/>
      <c r="P1" s="340"/>
    </row>
    <row r="2" spans="1:16" ht="19.5" customHeight="1">
      <c r="A2" s="341"/>
      <c r="B2" s="341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3" spans="1:16" ht="19.5" customHeight="1">
      <c r="A3" s="342" t="s">
        <v>398</v>
      </c>
      <c r="B3" s="342"/>
      <c r="C3" s="342"/>
      <c r="D3" s="342"/>
      <c r="E3" s="342"/>
      <c r="F3" s="342"/>
      <c r="G3" s="342"/>
      <c r="H3" s="342"/>
      <c r="I3" s="342"/>
      <c r="J3" s="340"/>
      <c r="K3" s="340"/>
      <c r="L3" s="340"/>
      <c r="M3" s="340"/>
      <c r="N3" s="340"/>
      <c r="O3" s="340"/>
      <c r="P3" s="340"/>
    </row>
    <row r="4" spans="1:16" ht="6" customHeight="1">
      <c r="A4" s="343"/>
      <c r="B4" s="343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</row>
    <row r="5" spans="1:6" ht="13.5" customHeight="1">
      <c r="A5" s="344" t="s">
        <v>399</v>
      </c>
      <c r="B5" s="344"/>
      <c r="C5" s="344"/>
      <c r="D5" s="344"/>
      <c r="E5" s="344"/>
      <c r="F5" s="345" t="s">
        <v>400</v>
      </c>
    </row>
    <row r="6" spans="1:6" ht="13.5" customHeight="1">
      <c r="A6" s="346" t="s">
        <v>401</v>
      </c>
      <c r="B6" s="346"/>
      <c r="C6" s="346"/>
      <c r="D6" s="346"/>
      <c r="E6" s="346"/>
      <c r="F6" s="347" t="s">
        <v>400</v>
      </c>
    </row>
    <row r="7" ht="9.75" customHeight="1">
      <c r="A7" s="348"/>
    </row>
    <row r="8" spans="1:2" ht="19.5" customHeight="1">
      <c r="A8" s="349" t="s">
        <v>402</v>
      </c>
      <c r="B8" s="350"/>
    </row>
    <row r="9" spans="1:9" ht="19.5" customHeight="1">
      <c r="A9" s="351" t="s">
        <v>403</v>
      </c>
      <c r="B9" s="351"/>
      <c r="C9" s="351"/>
      <c r="D9" s="351"/>
      <c r="E9" s="351"/>
      <c r="F9" s="352" t="s">
        <v>404</v>
      </c>
      <c r="G9" s="352"/>
      <c r="H9" s="353" t="s">
        <v>405</v>
      </c>
      <c r="I9" s="353"/>
    </row>
    <row r="10" spans="1:9" ht="4.5" customHeight="1">
      <c r="A10" s="354"/>
      <c r="B10" s="354"/>
      <c r="C10" s="354"/>
      <c r="D10" s="354"/>
      <c r="E10" s="354"/>
      <c r="F10" s="355"/>
      <c r="G10" s="355"/>
      <c r="H10" s="356"/>
      <c r="I10" s="357"/>
    </row>
    <row r="11" spans="1:9" ht="40.5" customHeight="1">
      <c r="A11" s="358" t="s">
        <v>406</v>
      </c>
      <c r="B11" s="359" t="s">
        <v>407</v>
      </c>
      <c r="C11" s="299" t="s">
        <v>408</v>
      </c>
      <c r="D11" s="299" t="s">
        <v>409</v>
      </c>
      <c r="E11" s="360" t="s">
        <v>410</v>
      </c>
      <c r="F11" s="299" t="s">
        <v>411</v>
      </c>
      <c r="G11" s="299" t="s">
        <v>412</v>
      </c>
      <c r="H11" s="299" t="s">
        <v>413</v>
      </c>
      <c r="I11" s="361" t="s">
        <v>229</v>
      </c>
    </row>
    <row r="12" spans="1:9" ht="51.75" customHeight="1">
      <c r="A12" s="362" t="s">
        <v>414</v>
      </c>
      <c r="B12" s="363" t="s">
        <v>415</v>
      </c>
      <c r="C12" s="364" t="s">
        <v>416</v>
      </c>
      <c r="D12" s="364" t="s">
        <v>417</v>
      </c>
      <c r="E12" s="365" t="s">
        <v>418</v>
      </c>
      <c r="F12" s="366" t="s">
        <v>419</v>
      </c>
      <c r="G12" s="367">
        <v>59.1</v>
      </c>
      <c r="H12" s="366" t="s">
        <v>420</v>
      </c>
      <c r="I12" s="368" t="s">
        <v>301</v>
      </c>
    </row>
    <row r="13" spans="1:9" ht="39" customHeight="1">
      <c r="A13" s="362" t="s">
        <v>414</v>
      </c>
      <c r="B13" s="363" t="s">
        <v>421</v>
      </c>
      <c r="C13" s="364" t="s">
        <v>422</v>
      </c>
      <c r="D13" s="364" t="s">
        <v>417</v>
      </c>
      <c r="E13" s="365" t="s">
        <v>418</v>
      </c>
      <c r="F13" s="366" t="s">
        <v>419</v>
      </c>
      <c r="G13" s="367">
        <v>57.4</v>
      </c>
      <c r="H13" s="366" t="s">
        <v>420</v>
      </c>
      <c r="I13" s="368" t="s">
        <v>301</v>
      </c>
    </row>
    <row r="14" spans="1:9" ht="39" customHeight="1">
      <c r="A14" s="362" t="s">
        <v>414</v>
      </c>
      <c r="B14" s="363" t="s">
        <v>423</v>
      </c>
      <c r="C14" s="364" t="s">
        <v>424</v>
      </c>
      <c r="D14" s="364" t="s">
        <v>417</v>
      </c>
      <c r="E14" s="365" t="s">
        <v>418</v>
      </c>
      <c r="F14" s="366" t="s">
        <v>419</v>
      </c>
      <c r="G14" s="367">
        <v>61.7</v>
      </c>
      <c r="H14" s="366" t="s">
        <v>420</v>
      </c>
      <c r="I14" s="368" t="s">
        <v>301</v>
      </c>
    </row>
    <row r="15" spans="1:9" ht="39" customHeight="1">
      <c r="A15" s="362" t="s">
        <v>414</v>
      </c>
      <c r="B15" s="363" t="s">
        <v>425</v>
      </c>
      <c r="C15" s="364" t="s">
        <v>426</v>
      </c>
      <c r="D15" s="364" t="s">
        <v>417</v>
      </c>
      <c r="E15" s="365" t="s">
        <v>418</v>
      </c>
      <c r="F15" s="366" t="s">
        <v>419</v>
      </c>
      <c r="G15" s="367">
        <v>50.1</v>
      </c>
      <c r="H15" s="366" t="s">
        <v>420</v>
      </c>
      <c r="I15" s="368" t="s">
        <v>301</v>
      </c>
    </row>
    <row r="16" spans="1:9" ht="39" customHeight="1">
      <c r="A16" s="362" t="s">
        <v>414</v>
      </c>
      <c r="B16" s="363" t="s">
        <v>427</v>
      </c>
      <c r="C16" s="364" t="s">
        <v>428</v>
      </c>
      <c r="D16" s="364" t="s">
        <v>417</v>
      </c>
      <c r="E16" s="365" t="s">
        <v>418</v>
      </c>
      <c r="F16" s="366" t="s">
        <v>419</v>
      </c>
      <c r="G16" s="367">
        <v>54.2</v>
      </c>
      <c r="H16" s="366" t="s">
        <v>420</v>
      </c>
      <c r="I16" s="368" t="s">
        <v>301</v>
      </c>
    </row>
    <row r="17" spans="1:9" ht="39" customHeight="1">
      <c r="A17" s="362" t="s">
        <v>414</v>
      </c>
      <c r="B17" s="363" t="s">
        <v>429</v>
      </c>
      <c r="C17" s="364" t="s">
        <v>430</v>
      </c>
      <c r="D17" s="364" t="s">
        <v>417</v>
      </c>
      <c r="E17" s="365" t="s">
        <v>418</v>
      </c>
      <c r="F17" s="366" t="s">
        <v>419</v>
      </c>
      <c r="G17" s="367">
        <v>52.4</v>
      </c>
      <c r="H17" s="366" t="s">
        <v>420</v>
      </c>
      <c r="I17" s="368" t="s">
        <v>301</v>
      </c>
    </row>
    <row r="18" spans="1:2" ht="19.5" customHeight="1">
      <c r="A18" s="369"/>
      <c r="B18" s="369"/>
    </row>
    <row r="27" ht="19.5" customHeight="1">
      <c r="G27" s="370"/>
    </row>
  </sheetData>
  <sheetProtection selectLockedCells="1" selectUnlockedCells="1"/>
  <mergeCells count="7">
    <mergeCell ref="A1:I1"/>
    <mergeCell ref="A3:I3"/>
    <mergeCell ref="A5:E5"/>
    <mergeCell ref="A6:E6"/>
    <mergeCell ref="A9:E9"/>
    <mergeCell ref="F9:G9"/>
    <mergeCell ref="H9:I9"/>
  </mergeCells>
  <printOptions/>
  <pageMargins left="0.39375" right="0.39375" top="0.39375" bottom="0.39375" header="0.5118055555555555" footer="0"/>
  <pageSetup horizontalDpi="300" verticalDpi="300" orientation="landscape" paperSize="9"/>
  <headerFooter alignWithMargins="0">
    <oddFooter>&amp;L&amp;"Arial,Grassetto"&amp;8ALTERGON ITALIA Srl&amp;C&amp;"Arial,Grassetto"&amp;8DD AIA nr.794/2015&amp;R&amp;"Arial,Grassetto"&amp;8Report Anno 2017 -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AE177"/>
  <sheetViews>
    <sheetView zoomScale="85" zoomScaleNormal="85" workbookViewId="0" topLeftCell="A1">
      <pane xSplit="6" ySplit="12" topLeftCell="G46" activePane="bottomRight" state="frozen"/>
      <selection pane="topLeft" activeCell="A1" sqref="A1"/>
      <selection pane="topRight" activeCell="G1" sqref="G1"/>
      <selection pane="bottomLeft" activeCell="A46" sqref="A46"/>
      <selection pane="bottomRight" activeCell="B1" sqref="B1"/>
    </sheetView>
  </sheetViews>
  <sheetFormatPr defaultColWidth="9.140625" defaultRowHeight="19.5" customHeight="1"/>
  <cols>
    <col min="1" max="1" width="1.421875" style="264" customWidth="1"/>
    <col min="2" max="2" width="30.7109375" style="264" customWidth="1"/>
    <col min="3" max="4" width="12.140625" style="264" customWidth="1"/>
    <col min="5" max="5" width="13.421875" style="371" customWidth="1"/>
    <col min="6" max="6" width="10.28125" style="372" customWidth="1"/>
    <col min="7" max="7" width="11.8515625" style="373" customWidth="1"/>
    <col min="8" max="9" width="11.8515625" style="264" customWidth="1"/>
    <col min="10" max="11" width="11.8515625" style="373" customWidth="1"/>
    <col min="12" max="18" width="11.8515625" style="264" customWidth="1"/>
    <col min="19" max="19" width="14.421875" style="264" customWidth="1"/>
    <col min="20" max="20" width="5.140625" style="264" customWidth="1"/>
    <col min="21" max="23" width="20.7109375" style="264" customWidth="1"/>
    <col min="24" max="16384" width="9.140625" style="264" customWidth="1"/>
  </cols>
  <sheetData>
    <row r="1" spans="2:30" ht="19.5" customHeight="1">
      <c r="B1" s="268" t="s">
        <v>77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Y1" s="285"/>
      <c r="Z1" s="285"/>
      <c r="AA1" s="285"/>
      <c r="AB1" s="285"/>
      <c r="AC1" s="285"/>
      <c r="AD1" s="285"/>
    </row>
    <row r="2" spans="2:30" ht="19.5" customHeight="1">
      <c r="B2" s="268"/>
      <c r="C2" s="276"/>
      <c r="D2" s="276"/>
      <c r="E2" s="374"/>
      <c r="F2" s="374"/>
      <c r="G2" s="276"/>
      <c r="H2" s="276"/>
      <c r="I2" s="276"/>
      <c r="J2" s="276"/>
      <c r="K2" s="276"/>
      <c r="L2" s="276"/>
      <c r="M2" s="276"/>
      <c r="N2" s="276"/>
      <c r="O2" s="276"/>
      <c r="P2" s="276"/>
      <c r="Y2" s="285"/>
      <c r="Z2" s="285"/>
      <c r="AA2" s="285"/>
      <c r="AB2" s="285"/>
      <c r="AC2" s="285"/>
      <c r="AD2" s="285"/>
    </row>
    <row r="3" spans="2:30" s="269" customFormat="1" ht="19.5" customHeight="1">
      <c r="B3" s="375" t="s">
        <v>431</v>
      </c>
      <c r="C3" s="274"/>
      <c r="D3" s="274"/>
      <c r="E3" s="376"/>
      <c r="F3" s="376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Y3" s="274"/>
      <c r="Z3" s="274"/>
      <c r="AA3" s="274"/>
      <c r="AB3" s="274"/>
      <c r="AC3" s="274"/>
      <c r="AD3" s="274"/>
    </row>
    <row r="4" spans="2:30" ht="15" customHeight="1">
      <c r="B4" s="375"/>
      <c r="C4" s="268"/>
      <c r="D4" s="268"/>
      <c r="E4" s="272"/>
      <c r="F4" s="272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Y4" s="285"/>
      <c r="Z4" s="285"/>
      <c r="AA4" s="285"/>
      <c r="AB4" s="285"/>
      <c r="AC4" s="285"/>
      <c r="AD4" s="285"/>
    </row>
    <row r="5" spans="2:31" s="269" customFormat="1" ht="21.75" customHeight="1">
      <c r="B5" s="377" t="s">
        <v>432</v>
      </c>
      <c r="C5" s="377"/>
      <c r="D5" s="377"/>
      <c r="E5" s="377"/>
      <c r="F5" s="377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8"/>
      <c r="AE5" s="378"/>
    </row>
    <row r="6" spans="2:31" ht="20.25" customHeight="1">
      <c r="B6" s="346" t="s">
        <v>433</v>
      </c>
      <c r="C6" s="346"/>
      <c r="D6" s="346"/>
      <c r="E6" s="346"/>
      <c r="F6" s="379" t="s">
        <v>158</v>
      </c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</row>
    <row r="7" spans="3:11" ht="13.5" customHeight="1">
      <c r="C7" s="380"/>
      <c r="D7" s="381"/>
      <c r="E7" s="382"/>
      <c r="F7" s="382"/>
      <c r="G7" s="324"/>
      <c r="H7" s="324"/>
      <c r="I7" s="324"/>
      <c r="J7" s="324"/>
      <c r="K7" s="324"/>
    </row>
    <row r="8" spans="2:20" ht="32.25" customHeight="1">
      <c r="B8" s="383" t="s">
        <v>434</v>
      </c>
      <c r="C8" s="384" t="s">
        <v>435</v>
      </c>
      <c r="D8" s="385" t="s">
        <v>436</v>
      </c>
      <c r="E8" s="386" t="s">
        <v>437</v>
      </c>
      <c r="F8" s="386"/>
      <c r="G8" s="387" t="s">
        <v>82</v>
      </c>
      <c r="H8" s="388" t="s">
        <v>83</v>
      </c>
      <c r="I8" s="388" t="s">
        <v>84</v>
      </c>
      <c r="J8" s="388" t="s">
        <v>85</v>
      </c>
      <c r="K8" s="388" t="s">
        <v>86</v>
      </c>
      <c r="L8" s="388" t="s">
        <v>87</v>
      </c>
      <c r="M8" s="388" t="s">
        <v>88</v>
      </c>
      <c r="N8" s="388" t="s">
        <v>89</v>
      </c>
      <c r="O8" s="388" t="s">
        <v>90</v>
      </c>
      <c r="P8" s="388" t="s">
        <v>91</v>
      </c>
      <c r="Q8" s="388" t="s">
        <v>92</v>
      </c>
      <c r="R8" s="389" t="s">
        <v>93</v>
      </c>
      <c r="S8" s="390" t="s">
        <v>94</v>
      </c>
      <c r="T8" s="391" t="s">
        <v>95</v>
      </c>
    </row>
    <row r="9" spans="2:20" ht="19.5" customHeight="1">
      <c r="B9" s="392" t="s">
        <v>152</v>
      </c>
      <c r="C9" s="393" t="s">
        <v>152</v>
      </c>
      <c r="D9" s="394" t="s">
        <v>152</v>
      </c>
      <c r="E9" s="394" t="s">
        <v>152</v>
      </c>
      <c r="F9" s="394"/>
      <c r="G9" s="392" t="s">
        <v>152</v>
      </c>
      <c r="H9" s="393" t="s">
        <v>152</v>
      </c>
      <c r="I9" s="393" t="s">
        <v>152</v>
      </c>
      <c r="J9" s="393" t="s">
        <v>152</v>
      </c>
      <c r="K9" s="393" t="s">
        <v>152</v>
      </c>
      <c r="L9" s="393" t="s">
        <v>152</v>
      </c>
      <c r="M9" s="393" t="s">
        <v>152</v>
      </c>
      <c r="N9" s="393" t="s">
        <v>152</v>
      </c>
      <c r="O9" s="393" t="s">
        <v>152</v>
      </c>
      <c r="P9" s="393" t="s">
        <v>152</v>
      </c>
      <c r="Q9" s="393" t="s">
        <v>152</v>
      </c>
      <c r="R9" s="395" t="s">
        <v>152</v>
      </c>
      <c r="S9" s="396">
        <f>SUM(G9:R9)</f>
        <v>0</v>
      </c>
      <c r="T9" s="397" t="s">
        <v>99</v>
      </c>
    </row>
    <row r="10" spans="5:20" s="264" customFormat="1" ht="21" customHeight="1">
      <c r="E10" s="371"/>
      <c r="F10" s="371"/>
      <c r="P10" s="398" t="s">
        <v>438</v>
      </c>
      <c r="Q10" s="398"/>
      <c r="R10" s="398"/>
      <c r="S10" s="399">
        <f>SUM(S9)</f>
        <v>0</v>
      </c>
      <c r="T10" s="400" t="s">
        <v>99</v>
      </c>
    </row>
    <row r="11" spans="2:30" s="269" customFormat="1" ht="15.75" customHeight="1">
      <c r="B11" s="268" t="s">
        <v>439</v>
      </c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Y11" s="274"/>
      <c r="Z11" s="274"/>
      <c r="AA11" s="274"/>
      <c r="AB11" s="274"/>
      <c r="AC11" s="274"/>
      <c r="AD11" s="274"/>
    </row>
    <row r="12" spans="2:29" ht="37.5" customHeight="1">
      <c r="B12" s="383" t="s">
        <v>440</v>
      </c>
      <c r="C12" s="384" t="s">
        <v>435</v>
      </c>
      <c r="D12" s="384" t="s">
        <v>436</v>
      </c>
      <c r="E12" s="202" t="s">
        <v>441</v>
      </c>
      <c r="F12" s="401" t="s">
        <v>442</v>
      </c>
      <c r="G12" s="402" t="s">
        <v>82</v>
      </c>
      <c r="H12" s="402" t="s">
        <v>83</v>
      </c>
      <c r="I12" s="402" t="s">
        <v>84</v>
      </c>
      <c r="J12" s="402" t="s">
        <v>85</v>
      </c>
      <c r="K12" s="402" t="s">
        <v>86</v>
      </c>
      <c r="L12" s="402" t="s">
        <v>87</v>
      </c>
      <c r="M12" s="402" t="s">
        <v>88</v>
      </c>
      <c r="N12" s="402" t="s">
        <v>89</v>
      </c>
      <c r="O12" s="402" t="s">
        <v>90</v>
      </c>
      <c r="P12" s="402" t="s">
        <v>91</v>
      </c>
      <c r="Q12" s="402" t="s">
        <v>92</v>
      </c>
      <c r="R12" s="402" t="s">
        <v>93</v>
      </c>
      <c r="S12" s="202" t="s">
        <v>94</v>
      </c>
      <c r="T12" s="203" t="s">
        <v>95</v>
      </c>
      <c r="X12" s="285"/>
      <c r="Y12" s="285"/>
      <c r="Z12" s="285"/>
      <c r="AA12" s="285"/>
      <c r="AB12" s="285"/>
      <c r="AC12" s="285"/>
    </row>
    <row r="13" spans="2:20" ht="30" customHeight="1">
      <c r="B13" s="403" t="s">
        <v>443</v>
      </c>
      <c r="C13" s="404" t="s">
        <v>444</v>
      </c>
      <c r="D13" s="404" t="s">
        <v>445</v>
      </c>
      <c r="E13" s="405" t="s">
        <v>446</v>
      </c>
      <c r="F13" s="405" t="s">
        <v>447</v>
      </c>
      <c r="G13" s="406">
        <v>0</v>
      </c>
      <c r="H13" s="406">
        <v>0</v>
      </c>
      <c r="I13" s="406">
        <v>0</v>
      </c>
      <c r="J13" s="406">
        <v>1280</v>
      </c>
      <c r="K13" s="406">
        <v>0</v>
      </c>
      <c r="L13" s="406">
        <v>0</v>
      </c>
      <c r="M13" s="406">
        <v>0</v>
      </c>
      <c r="N13" s="406">
        <v>0</v>
      </c>
      <c r="O13" s="406">
        <v>0</v>
      </c>
      <c r="P13" s="406">
        <v>0</v>
      </c>
      <c r="Q13" s="406">
        <v>0</v>
      </c>
      <c r="R13" s="407">
        <v>0</v>
      </c>
      <c r="S13" s="408">
        <f>SUM(G13:R13)</f>
        <v>1280</v>
      </c>
      <c r="T13" s="409" t="s">
        <v>99</v>
      </c>
    </row>
    <row r="14" spans="2:20" ht="30" customHeight="1">
      <c r="B14" s="410" t="s">
        <v>448</v>
      </c>
      <c r="C14" s="411" t="s">
        <v>449</v>
      </c>
      <c r="D14" s="412" t="s">
        <v>445</v>
      </c>
      <c r="E14" s="413" t="s">
        <v>450</v>
      </c>
      <c r="F14" s="413" t="s">
        <v>447</v>
      </c>
      <c r="G14" s="414">
        <v>0</v>
      </c>
      <c r="H14" s="414">
        <v>100</v>
      </c>
      <c r="I14" s="414">
        <v>0</v>
      </c>
      <c r="J14" s="414">
        <v>528</v>
      </c>
      <c r="K14" s="414">
        <v>0</v>
      </c>
      <c r="L14" s="414">
        <v>0</v>
      </c>
      <c r="M14" s="414">
        <v>460</v>
      </c>
      <c r="N14" s="414">
        <v>0</v>
      </c>
      <c r="O14" s="414">
        <v>0</v>
      </c>
      <c r="P14" s="414">
        <v>850</v>
      </c>
      <c r="Q14" s="414">
        <v>70</v>
      </c>
      <c r="R14" s="415">
        <v>380</v>
      </c>
      <c r="S14" s="416">
        <f aca="true" t="shared" si="0" ref="S14:S48">SUM(G14:R14)</f>
        <v>2388</v>
      </c>
      <c r="T14" s="417" t="s">
        <v>99</v>
      </c>
    </row>
    <row r="15" spans="2:20" ht="30" customHeight="1">
      <c r="B15" s="418" t="s">
        <v>451</v>
      </c>
      <c r="C15" s="419" t="s">
        <v>452</v>
      </c>
      <c r="D15" s="420" t="s">
        <v>445</v>
      </c>
      <c r="E15" s="421" t="s">
        <v>450</v>
      </c>
      <c r="F15" s="421" t="s">
        <v>447</v>
      </c>
      <c r="G15" s="422">
        <v>0</v>
      </c>
      <c r="H15" s="422">
        <v>0</v>
      </c>
      <c r="I15" s="422">
        <v>0</v>
      </c>
      <c r="J15" s="422">
        <v>0</v>
      </c>
      <c r="K15" s="422">
        <v>0</v>
      </c>
      <c r="L15" s="422">
        <v>0</v>
      </c>
      <c r="M15" s="422">
        <v>0</v>
      </c>
      <c r="N15" s="422">
        <v>0</v>
      </c>
      <c r="O15" s="422">
        <v>0</v>
      </c>
      <c r="P15" s="422">
        <v>0</v>
      </c>
      <c r="Q15" s="422">
        <v>0</v>
      </c>
      <c r="R15" s="422">
        <v>0</v>
      </c>
      <c r="S15" s="416">
        <f t="shared" si="0"/>
        <v>0</v>
      </c>
      <c r="T15" s="423" t="s">
        <v>99</v>
      </c>
    </row>
    <row r="16" spans="2:20" ht="30" customHeight="1">
      <c r="B16" s="418" t="s">
        <v>453</v>
      </c>
      <c r="C16" s="419" t="s">
        <v>454</v>
      </c>
      <c r="D16" s="420" t="s">
        <v>455</v>
      </c>
      <c r="E16" s="421" t="s">
        <v>450</v>
      </c>
      <c r="F16" s="421" t="s">
        <v>447</v>
      </c>
      <c r="G16" s="422">
        <v>0</v>
      </c>
      <c r="H16" s="422">
        <v>200</v>
      </c>
      <c r="I16" s="422">
        <v>0</v>
      </c>
      <c r="J16" s="422">
        <v>0</v>
      </c>
      <c r="K16" s="422">
        <v>0</v>
      </c>
      <c r="L16" s="422">
        <v>0</v>
      </c>
      <c r="M16" s="422">
        <v>1350</v>
      </c>
      <c r="N16" s="422">
        <v>0</v>
      </c>
      <c r="O16" s="422">
        <v>0</v>
      </c>
      <c r="P16" s="422">
        <v>700</v>
      </c>
      <c r="Q16" s="422">
        <v>30</v>
      </c>
      <c r="R16" s="424">
        <v>100</v>
      </c>
      <c r="S16" s="416">
        <f t="shared" si="0"/>
        <v>2380</v>
      </c>
      <c r="T16" s="423" t="s">
        <v>99</v>
      </c>
    </row>
    <row r="17" spans="2:20" ht="30" customHeight="1">
      <c r="B17" s="418" t="s">
        <v>456</v>
      </c>
      <c r="C17" s="419" t="s">
        <v>457</v>
      </c>
      <c r="D17" s="420" t="s">
        <v>455</v>
      </c>
      <c r="E17" s="421" t="s">
        <v>450</v>
      </c>
      <c r="F17" s="421" t="s">
        <v>447</v>
      </c>
      <c r="G17" s="422">
        <v>0</v>
      </c>
      <c r="H17" s="422">
        <v>600</v>
      </c>
      <c r="I17" s="422">
        <v>0</v>
      </c>
      <c r="J17" s="422">
        <v>0</v>
      </c>
      <c r="K17" s="422">
        <v>0</v>
      </c>
      <c r="L17" s="422">
        <v>0</v>
      </c>
      <c r="M17" s="422">
        <v>0</v>
      </c>
      <c r="N17" s="422">
        <v>0</v>
      </c>
      <c r="O17" s="422">
        <v>1620</v>
      </c>
      <c r="P17" s="422">
        <v>2400</v>
      </c>
      <c r="Q17" s="422">
        <v>300</v>
      </c>
      <c r="R17" s="424">
        <v>1400</v>
      </c>
      <c r="S17" s="416">
        <f t="shared" si="0"/>
        <v>6320</v>
      </c>
      <c r="T17" s="423" t="s">
        <v>99</v>
      </c>
    </row>
    <row r="18" spans="2:20" ht="30" customHeight="1">
      <c r="B18" s="418" t="s">
        <v>458</v>
      </c>
      <c r="C18" s="425" t="s">
        <v>459</v>
      </c>
      <c r="D18" s="420" t="s">
        <v>455</v>
      </c>
      <c r="E18" s="421" t="s">
        <v>450</v>
      </c>
      <c r="F18" s="421" t="s">
        <v>447</v>
      </c>
      <c r="G18" s="422">
        <v>8220</v>
      </c>
      <c r="H18" s="422">
        <v>0</v>
      </c>
      <c r="I18" s="422">
        <v>8360</v>
      </c>
      <c r="J18" s="422">
        <v>0</v>
      </c>
      <c r="K18" s="422">
        <v>8800</v>
      </c>
      <c r="L18" s="422">
        <v>0</v>
      </c>
      <c r="M18" s="422">
        <v>11380</v>
      </c>
      <c r="N18" s="422">
        <v>0</v>
      </c>
      <c r="O18" s="422">
        <v>9780</v>
      </c>
      <c r="P18" s="422">
        <v>8480</v>
      </c>
      <c r="Q18" s="422">
        <v>0</v>
      </c>
      <c r="R18" s="424">
        <v>8900</v>
      </c>
      <c r="S18" s="416">
        <f t="shared" si="0"/>
        <v>63920</v>
      </c>
      <c r="T18" s="423" t="s">
        <v>99</v>
      </c>
    </row>
    <row r="19" spans="2:20" ht="30" customHeight="1">
      <c r="B19" s="418" t="s">
        <v>460</v>
      </c>
      <c r="C19" s="425" t="s">
        <v>461</v>
      </c>
      <c r="D19" s="420" t="s">
        <v>455</v>
      </c>
      <c r="E19" s="421" t="s">
        <v>450</v>
      </c>
      <c r="F19" s="421" t="s">
        <v>447</v>
      </c>
      <c r="G19" s="422">
        <v>0</v>
      </c>
      <c r="H19" s="422">
        <v>15</v>
      </c>
      <c r="I19" s="422">
        <v>0</v>
      </c>
      <c r="J19" s="422">
        <v>20</v>
      </c>
      <c r="K19" s="422">
        <v>0</v>
      </c>
      <c r="L19" s="422">
        <v>0</v>
      </c>
      <c r="M19" s="422">
        <v>20</v>
      </c>
      <c r="N19" s="422">
        <v>0</v>
      </c>
      <c r="O19" s="422">
        <v>0</v>
      </c>
      <c r="P19" s="422">
        <v>18</v>
      </c>
      <c r="Q19" s="422">
        <v>0</v>
      </c>
      <c r="R19" s="424">
        <v>7</v>
      </c>
      <c r="S19" s="416">
        <f t="shared" si="0"/>
        <v>80</v>
      </c>
      <c r="T19" s="423" t="s">
        <v>99</v>
      </c>
    </row>
    <row r="20" spans="2:30" ht="30" customHeight="1">
      <c r="B20" s="426" t="s">
        <v>462</v>
      </c>
      <c r="C20" s="419" t="s">
        <v>463</v>
      </c>
      <c r="D20" s="420" t="s">
        <v>445</v>
      </c>
      <c r="E20" s="427" t="s">
        <v>450</v>
      </c>
      <c r="F20" s="421" t="s">
        <v>447</v>
      </c>
      <c r="G20" s="422">
        <v>0</v>
      </c>
      <c r="H20" s="422">
        <v>200</v>
      </c>
      <c r="I20" s="422">
        <v>0</v>
      </c>
      <c r="J20" s="422">
        <v>523</v>
      </c>
      <c r="K20" s="422">
        <v>0</v>
      </c>
      <c r="L20" s="422">
        <v>0</v>
      </c>
      <c r="M20" s="422">
        <v>100</v>
      </c>
      <c r="N20" s="422">
        <v>0</v>
      </c>
      <c r="O20" s="422">
        <v>0</v>
      </c>
      <c r="P20" s="422">
        <v>0</v>
      </c>
      <c r="Q20" s="428">
        <v>0</v>
      </c>
      <c r="R20" s="424">
        <v>15</v>
      </c>
      <c r="S20" s="416">
        <f t="shared" si="0"/>
        <v>838</v>
      </c>
      <c r="T20" s="423" t="s">
        <v>99</v>
      </c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</row>
    <row r="21" spans="2:30" ht="30" customHeight="1">
      <c r="B21" s="426" t="s">
        <v>464</v>
      </c>
      <c r="C21" s="419" t="s">
        <v>465</v>
      </c>
      <c r="D21" s="420" t="s">
        <v>445</v>
      </c>
      <c r="E21" s="427" t="s">
        <v>450</v>
      </c>
      <c r="F21" s="421" t="s">
        <v>447</v>
      </c>
      <c r="G21" s="422">
        <v>0</v>
      </c>
      <c r="H21" s="422">
        <v>0</v>
      </c>
      <c r="I21" s="422">
        <v>0</v>
      </c>
      <c r="J21" s="422">
        <v>0</v>
      </c>
      <c r="K21" s="422">
        <v>0</v>
      </c>
      <c r="L21" s="422">
        <v>0</v>
      </c>
      <c r="M21" s="422">
        <v>0</v>
      </c>
      <c r="N21" s="422">
        <v>0</v>
      </c>
      <c r="O21" s="422">
        <v>0</v>
      </c>
      <c r="P21" s="422">
        <v>0</v>
      </c>
      <c r="Q21" s="422">
        <v>0</v>
      </c>
      <c r="R21" s="422">
        <v>0</v>
      </c>
      <c r="S21" s="416">
        <f t="shared" si="0"/>
        <v>0</v>
      </c>
      <c r="T21" s="423" t="s">
        <v>99</v>
      </c>
      <c r="U21" s="324"/>
      <c r="V21" s="324"/>
      <c r="W21" s="324"/>
      <c r="X21" s="324"/>
      <c r="Y21" s="324"/>
      <c r="Z21" s="324"/>
      <c r="AA21" s="324"/>
      <c r="AB21" s="324"/>
      <c r="AC21" s="324"/>
      <c r="AD21" s="324"/>
    </row>
    <row r="22" spans="2:20" ht="30" customHeight="1">
      <c r="B22" s="429" t="s">
        <v>466</v>
      </c>
      <c r="C22" s="420" t="s">
        <v>467</v>
      </c>
      <c r="D22" s="420" t="s">
        <v>445</v>
      </c>
      <c r="E22" s="430" t="s">
        <v>450</v>
      </c>
      <c r="F22" s="421" t="s">
        <v>447</v>
      </c>
      <c r="G22" s="422">
        <v>0</v>
      </c>
      <c r="H22" s="422">
        <v>0</v>
      </c>
      <c r="I22" s="422">
        <v>0</v>
      </c>
      <c r="J22" s="422">
        <v>0</v>
      </c>
      <c r="K22" s="422">
        <v>0</v>
      </c>
      <c r="L22" s="422">
        <v>0</v>
      </c>
      <c r="M22" s="422">
        <v>0</v>
      </c>
      <c r="N22" s="422">
        <v>0</v>
      </c>
      <c r="O22" s="422">
        <v>0</v>
      </c>
      <c r="P22" s="422">
        <v>0</v>
      </c>
      <c r="Q22" s="422">
        <v>0</v>
      </c>
      <c r="R22" s="422">
        <v>0</v>
      </c>
      <c r="S22" s="416">
        <f t="shared" si="0"/>
        <v>0</v>
      </c>
      <c r="T22" s="423" t="s">
        <v>99</v>
      </c>
    </row>
    <row r="23" spans="2:20" ht="30" customHeight="1">
      <c r="B23" s="429" t="s">
        <v>468</v>
      </c>
      <c r="C23" s="419" t="s">
        <v>469</v>
      </c>
      <c r="D23" s="420" t="s">
        <v>445</v>
      </c>
      <c r="E23" s="421" t="s">
        <v>447</v>
      </c>
      <c r="F23" s="427" t="s">
        <v>446</v>
      </c>
      <c r="G23" s="422">
        <v>0</v>
      </c>
      <c r="H23" s="422">
        <v>0</v>
      </c>
      <c r="I23" s="422">
        <v>0</v>
      </c>
      <c r="J23" s="422">
        <v>0</v>
      </c>
      <c r="K23" s="422">
        <v>0</v>
      </c>
      <c r="L23" s="422">
        <v>0</v>
      </c>
      <c r="M23" s="422">
        <v>0</v>
      </c>
      <c r="N23" s="422">
        <v>0</v>
      </c>
      <c r="O23" s="422">
        <v>0</v>
      </c>
      <c r="P23" s="422">
        <v>0</v>
      </c>
      <c r="Q23" s="422">
        <v>0</v>
      </c>
      <c r="R23" s="428">
        <v>50</v>
      </c>
      <c r="S23" s="416">
        <f t="shared" si="0"/>
        <v>50</v>
      </c>
      <c r="T23" s="423" t="s">
        <v>99</v>
      </c>
    </row>
    <row r="24" spans="2:20" ht="30" customHeight="1">
      <c r="B24" s="429" t="s">
        <v>470</v>
      </c>
      <c r="C24" s="419" t="s">
        <v>471</v>
      </c>
      <c r="D24" s="420" t="s">
        <v>445</v>
      </c>
      <c r="E24" s="427" t="s">
        <v>450</v>
      </c>
      <c r="F24" s="421" t="s">
        <v>447</v>
      </c>
      <c r="G24" s="422">
        <v>0</v>
      </c>
      <c r="H24" s="422">
        <v>10</v>
      </c>
      <c r="I24" s="422">
        <v>0</v>
      </c>
      <c r="J24" s="422">
        <v>30</v>
      </c>
      <c r="K24" s="422">
        <v>0</v>
      </c>
      <c r="L24" s="422">
        <v>0</v>
      </c>
      <c r="M24" s="422">
        <v>0</v>
      </c>
      <c r="N24" s="422">
        <v>0</v>
      </c>
      <c r="O24" s="422">
        <v>4460</v>
      </c>
      <c r="P24" s="422">
        <v>75</v>
      </c>
      <c r="Q24" s="424">
        <v>50</v>
      </c>
      <c r="R24" s="424">
        <v>0</v>
      </c>
      <c r="S24" s="416">
        <f t="shared" si="0"/>
        <v>4625</v>
      </c>
      <c r="T24" s="423" t="s">
        <v>99</v>
      </c>
    </row>
    <row r="25" spans="2:20" ht="30" customHeight="1">
      <c r="B25" s="429" t="s">
        <v>472</v>
      </c>
      <c r="C25" s="425" t="s">
        <v>473</v>
      </c>
      <c r="D25" s="420" t="s">
        <v>455</v>
      </c>
      <c r="E25" s="421" t="s">
        <v>447</v>
      </c>
      <c r="F25" s="427" t="s">
        <v>446</v>
      </c>
      <c r="G25" s="422">
        <v>14710</v>
      </c>
      <c r="H25" s="422">
        <v>9490</v>
      </c>
      <c r="I25" s="422">
        <v>1190</v>
      </c>
      <c r="J25" s="422">
        <v>4500</v>
      </c>
      <c r="K25" s="422">
        <v>10640</v>
      </c>
      <c r="L25" s="422">
        <v>11810</v>
      </c>
      <c r="M25" s="422">
        <v>2040</v>
      </c>
      <c r="N25" s="422">
        <v>4690</v>
      </c>
      <c r="O25" s="422">
        <v>16790</v>
      </c>
      <c r="P25" s="422">
        <v>16200</v>
      </c>
      <c r="Q25" s="424">
        <v>4060</v>
      </c>
      <c r="R25" s="424">
        <v>1300</v>
      </c>
      <c r="S25" s="416">
        <f t="shared" si="0"/>
        <v>97420</v>
      </c>
      <c r="T25" s="423" t="s">
        <v>99</v>
      </c>
    </row>
    <row r="26" spans="2:20" ht="30" customHeight="1">
      <c r="B26" s="429" t="s">
        <v>474</v>
      </c>
      <c r="C26" s="425" t="s">
        <v>475</v>
      </c>
      <c r="D26" s="420" t="s">
        <v>455</v>
      </c>
      <c r="E26" s="421" t="s">
        <v>447</v>
      </c>
      <c r="F26" s="427" t="s">
        <v>446</v>
      </c>
      <c r="G26" s="422">
        <v>0</v>
      </c>
      <c r="H26" s="422">
        <v>660</v>
      </c>
      <c r="I26" s="422">
        <v>830</v>
      </c>
      <c r="J26" s="422">
        <v>0</v>
      </c>
      <c r="K26" s="422">
        <v>172</v>
      </c>
      <c r="L26" s="422">
        <v>0</v>
      </c>
      <c r="M26" s="422">
        <v>2250</v>
      </c>
      <c r="N26" s="422">
        <v>0</v>
      </c>
      <c r="O26" s="422">
        <v>0</v>
      </c>
      <c r="P26" s="422">
        <v>2180</v>
      </c>
      <c r="Q26" s="424">
        <v>0</v>
      </c>
      <c r="R26" s="424">
        <v>225</v>
      </c>
      <c r="S26" s="416">
        <f t="shared" si="0"/>
        <v>6317</v>
      </c>
      <c r="T26" s="423" t="s">
        <v>99</v>
      </c>
    </row>
    <row r="27" spans="2:20" ht="30" customHeight="1">
      <c r="B27" s="429" t="s">
        <v>476</v>
      </c>
      <c r="C27" s="425" t="s">
        <v>477</v>
      </c>
      <c r="D27" s="420" t="s">
        <v>455</v>
      </c>
      <c r="E27" s="421" t="s">
        <v>447</v>
      </c>
      <c r="F27" s="427" t="s">
        <v>446</v>
      </c>
      <c r="G27" s="422">
        <v>2600</v>
      </c>
      <c r="H27" s="422">
        <v>0</v>
      </c>
      <c r="I27" s="422">
        <v>0</v>
      </c>
      <c r="J27" s="422">
        <v>0</v>
      </c>
      <c r="K27" s="422">
        <v>2500</v>
      </c>
      <c r="L27" s="422">
        <v>0</v>
      </c>
      <c r="M27" s="422">
        <v>1280</v>
      </c>
      <c r="N27" s="422">
        <v>1910</v>
      </c>
      <c r="O27" s="422">
        <v>1790</v>
      </c>
      <c r="P27" s="422">
        <v>0</v>
      </c>
      <c r="Q27" s="424">
        <v>0</v>
      </c>
      <c r="R27" s="424">
        <v>2560</v>
      </c>
      <c r="S27" s="416">
        <f t="shared" si="0"/>
        <v>12640</v>
      </c>
      <c r="T27" s="423" t="s">
        <v>99</v>
      </c>
    </row>
    <row r="28" spans="2:20" ht="30" customHeight="1">
      <c r="B28" s="429" t="s">
        <v>478</v>
      </c>
      <c r="C28" s="425" t="s">
        <v>479</v>
      </c>
      <c r="D28" s="420" t="s">
        <v>455</v>
      </c>
      <c r="E28" s="421" t="s">
        <v>447</v>
      </c>
      <c r="F28" s="427" t="s">
        <v>446</v>
      </c>
      <c r="G28" s="422">
        <v>7720</v>
      </c>
      <c r="H28" s="422">
        <v>13280</v>
      </c>
      <c r="I28" s="422">
        <v>16370</v>
      </c>
      <c r="J28" s="422">
        <v>2810</v>
      </c>
      <c r="K28" s="422">
        <v>10730</v>
      </c>
      <c r="L28" s="422">
        <v>10150</v>
      </c>
      <c r="M28" s="422">
        <v>11460</v>
      </c>
      <c r="N28" s="422">
        <v>4590</v>
      </c>
      <c r="O28" s="422">
        <v>8350</v>
      </c>
      <c r="P28" s="422">
        <v>11930</v>
      </c>
      <c r="Q28" s="424">
        <v>8430</v>
      </c>
      <c r="R28" s="424">
        <v>11010</v>
      </c>
      <c r="S28" s="416">
        <f t="shared" si="0"/>
        <v>116830</v>
      </c>
      <c r="T28" s="423" t="s">
        <v>99</v>
      </c>
    </row>
    <row r="29" spans="2:20" ht="30" customHeight="1">
      <c r="B29" s="429" t="s">
        <v>480</v>
      </c>
      <c r="C29" s="425" t="s">
        <v>481</v>
      </c>
      <c r="D29" s="420" t="s">
        <v>455</v>
      </c>
      <c r="E29" s="421" t="s">
        <v>447</v>
      </c>
      <c r="F29" s="427" t="s">
        <v>446</v>
      </c>
      <c r="G29" s="422">
        <v>0</v>
      </c>
      <c r="H29" s="422">
        <v>50</v>
      </c>
      <c r="I29" s="422">
        <v>0</v>
      </c>
      <c r="J29" s="422">
        <v>0</v>
      </c>
      <c r="K29" s="422">
        <v>0</v>
      </c>
      <c r="L29" s="422">
        <v>0</v>
      </c>
      <c r="M29" s="422">
        <v>0</v>
      </c>
      <c r="N29" s="422">
        <v>0</v>
      </c>
      <c r="O29" s="422">
        <v>0</v>
      </c>
      <c r="P29" s="422">
        <v>0</v>
      </c>
      <c r="Q29" s="424">
        <v>0</v>
      </c>
      <c r="R29" s="424">
        <v>0</v>
      </c>
      <c r="S29" s="416">
        <f t="shared" si="0"/>
        <v>50</v>
      </c>
      <c r="T29" s="423" t="s">
        <v>99</v>
      </c>
    </row>
    <row r="30" spans="2:20" ht="30" customHeight="1">
      <c r="B30" s="429" t="s">
        <v>482</v>
      </c>
      <c r="C30" s="419" t="s">
        <v>483</v>
      </c>
      <c r="D30" s="420" t="s">
        <v>455</v>
      </c>
      <c r="E30" s="427" t="s">
        <v>450</v>
      </c>
      <c r="F30" s="421" t="s">
        <v>447</v>
      </c>
      <c r="G30" s="422">
        <v>0</v>
      </c>
      <c r="H30" s="422">
        <v>80</v>
      </c>
      <c r="I30" s="422">
        <v>0</v>
      </c>
      <c r="J30" s="422">
        <v>280</v>
      </c>
      <c r="K30" s="422">
        <v>0</v>
      </c>
      <c r="L30" s="422">
        <v>0</v>
      </c>
      <c r="M30" s="422">
        <v>659</v>
      </c>
      <c r="N30" s="422">
        <v>0</v>
      </c>
      <c r="O30" s="422">
        <v>0</v>
      </c>
      <c r="P30" s="422">
        <v>601</v>
      </c>
      <c r="Q30" s="424">
        <v>240</v>
      </c>
      <c r="R30" s="424">
        <v>1200</v>
      </c>
      <c r="S30" s="416">
        <f t="shared" si="0"/>
        <v>3060</v>
      </c>
      <c r="T30" s="423" t="s">
        <v>99</v>
      </c>
    </row>
    <row r="31" spans="2:20" ht="30" customHeight="1">
      <c r="B31" s="429" t="s">
        <v>484</v>
      </c>
      <c r="C31" s="419" t="s">
        <v>485</v>
      </c>
      <c r="D31" s="420" t="s">
        <v>455</v>
      </c>
      <c r="E31" s="427" t="s">
        <v>450</v>
      </c>
      <c r="F31" s="421" t="s">
        <v>447</v>
      </c>
      <c r="G31" s="422">
        <v>0</v>
      </c>
      <c r="H31" s="422">
        <v>400</v>
      </c>
      <c r="I31" s="422">
        <v>0</v>
      </c>
      <c r="J31" s="422">
        <v>0</v>
      </c>
      <c r="K31" s="422">
        <v>0</v>
      </c>
      <c r="L31" s="422">
        <v>0</v>
      </c>
      <c r="M31" s="422">
        <v>280</v>
      </c>
      <c r="N31" s="422">
        <v>0</v>
      </c>
      <c r="O31" s="422">
        <v>0</v>
      </c>
      <c r="P31" s="422">
        <v>300</v>
      </c>
      <c r="Q31" s="424">
        <v>50</v>
      </c>
      <c r="R31" s="424">
        <v>420</v>
      </c>
      <c r="S31" s="416">
        <f t="shared" si="0"/>
        <v>1450</v>
      </c>
      <c r="T31" s="423" t="s">
        <v>99</v>
      </c>
    </row>
    <row r="32" spans="2:20" ht="30" customHeight="1">
      <c r="B32" s="429" t="s">
        <v>486</v>
      </c>
      <c r="C32" s="425" t="s">
        <v>487</v>
      </c>
      <c r="D32" s="420" t="s">
        <v>455</v>
      </c>
      <c r="E32" s="427" t="s">
        <v>450</v>
      </c>
      <c r="F32" s="421" t="s">
        <v>447</v>
      </c>
      <c r="G32" s="422">
        <v>0</v>
      </c>
      <c r="H32" s="422">
        <v>80</v>
      </c>
      <c r="I32" s="422">
        <v>0</v>
      </c>
      <c r="J32" s="422">
        <v>106</v>
      </c>
      <c r="K32" s="422">
        <v>0</v>
      </c>
      <c r="L32" s="422">
        <v>0</v>
      </c>
      <c r="M32" s="422">
        <v>0</v>
      </c>
      <c r="N32" s="422">
        <v>0</v>
      </c>
      <c r="O32" s="422">
        <v>0</v>
      </c>
      <c r="P32" s="422">
        <v>280</v>
      </c>
      <c r="Q32" s="424">
        <v>0</v>
      </c>
      <c r="R32" s="424">
        <v>80</v>
      </c>
      <c r="S32" s="416">
        <f t="shared" si="0"/>
        <v>546</v>
      </c>
      <c r="T32" s="423" t="s">
        <v>99</v>
      </c>
    </row>
    <row r="33" spans="2:20" ht="30" customHeight="1">
      <c r="B33" s="429" t="s">
        <v>488</v>
      </c>
      <c r="C33" s="419" t="s">
        <v>489</v>
      </c>
      <c r="D33" s="420" t="s">
        <v>490</v>
      </c>
      <c r="E33" s="427" t="s">
        <v>450</v>
      </c>
      <c r="F33" s="421" t="s">
        <v>447</v>
      </c>
      <c r="G33" s="422">
        <v>0</v>
      </c>
      <c r="H33" s="422">
        <v>231</v>
      </c>
      <c r="I33" s="422">
        <v>0</v>
      </c>
      <c r="J33" s="422">
        <v>112</v>
      </c>
      <c r="K33" s="422">
        <v>0</v>
      </c>
      <c r="L33" s="422">
        <v>0</v>
      </c>
      <c r="M33" s="422">
        <v>700</v>
      </c>
      <c r="N33" s="422">
        <v>0</v>
      </c>
      <c r="O33" s="422">
        <v>0</v>
      </c>
      <c r="P33" s="422">
        <v>490</v>
      </c>
      <c r="Q33" s="424">
        <v>910</v>
      </c>
      <c r="R33" s="424">
        <v>180</v>
      </c>
      <c r="S33" s="416">
        <f t="shared" si="0"/>
        <v>2623</v>
      </c>
      <c r="T33" s="423" t="s">
        <v>99</v>
      </c>
    </row>
    <row r="34" spans="2:20" ht="30" customHeight="1">
      <c r="B34" s="429" t="s">
        <v>491</v>
      </c>
      <c r="C34" s="419" t="s">
        <v>492</v>
      </c>
      <c r="D34" s="420" t="s">
        <v>455</v>
      </c>
      <c r="E34" s="430" t="s">
        <v>450</v>
      </c>
      <c r="F34" s="421" t="s">
        <v>447</v>
      </c>
      <c r="G34" s="422">
        <v>0</v>
      </c>
      <c r="H34" s="422">
        <v>2000</v>
      </c>
      <c r="I34" s="422">
        <v>0</v>
      </c>
      <c r="J34" s="422">
        <v>266</v>
      </c>
      <c r="K34" s="422">
        <v>0</v>
      </c>
      <c r="L34" s="422">
        <v>0</v>
      </c>
      <c r="M34" s="422">
        <v>2130</v>
      </c>
      <c r="N34" s="422">
        <v>0</v>
      </c>
      <c r="O34" s="422">
        <v>0</v>
      </c>
      <c r="P34" s="422">
        <v>0</v>
      </c>
      <c r="Q34" s="422">
        <v>975</v>
      </c>
      <c r="R34" s="422">
        <v>0</v>
      </c>
      <c r="S34" s="416">
        <f t="shared" si="0"/>
        <v>5371</v>
      </c>
      <c r="T34" s="423" t="s">
        <v>99</v>
      </c>
    </row>
    <row r="35" spans="2:20" ht="30" customHeight="1">
      <c r="B35" s="429" t="s">
        <v>493</v>
      </c>
      <c r="C35" s="425" t="s">
        <v>494</v>
      </c>
      <c r="D35" s="420" t="s">
        <v>455</v>
      </c>
      <c r="E35" s="430" t="s">
        <v>450</v>
      </c>
      <c r="F35" s="421" t="s">
        <v>447</v>
      </c>
      <c r="G35" s="422">
        <v>0</v>
      </c>
      <c r="H35" s="422">
        <v>1369</v>
      </c>
      <c r="I35" s="422">
        <v>0</v>
      </c>
      <c r="J35" s="422">
        <v>1625</v>
      </c>
      <c r="K35" s="422">
        <v>0</v>
      </c>
      <c r="L35" s="422">
        <v>0</v>
      </c>
      <c r="M35" s="422">
        <v>1350</v>
      </c>
      <c r="N35" s="422">
        <v>0</v>
      </c>
      <c r="O35" s="422">
        <v>0</v>
      </c>
      <c r="P35" s="422">
        <v>550</v>
      </c>
      <c r="Q35" s="424">
        <v>356</v>
      </c>
      <c r="R35" s="424">
        <v>206</v>
      </c>
      <c r="S35" s="416">
        <f t="shared" si="0"/>
        <v>5456</v>
      </c>
      <c r="T35" s="423" t="s">
        <v>99</v>
      </c>
    </row>
    <row r="36" spans="2:20" ht="30" customHeight="1">
      <c r="B36" s="429" t="s">
        <v>495</v>
      </c>
      <c r="C36" s="419" t="s">
        <v>496</v>
      </c>
      <c r="D36" s="420" t="s">
        <v>455</v>
      </c>
      <c r="E36" s="421" t="s">
        <v>447</v>
      </c>
      <c r="F36" s="427" t="s">
        <v>446</v>
      </c>
      <c r="G36" s="422">
        <v>0</v>
      </c>
      <c r="H36" s="422">
        <v>0</v>
      </c>
      <c r="I36" s="422">
        <v>0</v>
      </c>
      <c r="J36" s="422">
        <v>0</v>
      </c>
      <c r="K36" s="422">
        <v>0</v>
      </c>
      <c r="L36" s="422">
        <v>0</v>
      </c>
      <c r="M36" s="422">
        <v>465</v>
      </c>
      <c r="N36" s="422">
        <v>0</v>
      </c>
      <c r="O36" s="422">
        <v>0</v>
      </c>
      <c r="P36" s="422">
        <v>0</v>
      </c>
      <c r="Q36" s="422">
        <v>0</v>
      </c>
      <c r="R36" s="422">
        <v>30</v>
      </c>
      <c r="S36" s="416">
        <f t="shared" si="0"/>
        <v>495</v>
      </c>
      <c r="T36" s="423" t="s">
        <v>99</v>
      </c>
    </row>
    <row r="37" spans="2:20" ht="30" customHeight="1">
      <c r="B37" s="429" t="s">
        <v>497</v>
      </c>
      <c r="C37" s="425" t="s">
        <v>498</v>
      </c>
      <c r="D37" s="420" t="s">
        <v>445</v>
      </c>
      <c r="E37" s="430" t="s">
        <v>450</v>
      </c>
      <c r="F37" s="421" t="s">
        <v>447</v>
      </c>
      <c r="G37" s="422">
        <v>0</v>
      </c>
      <c r="H37" s="422">
        <v>20</v>
      </c>
      <c r="I37" s="422">
        <v>0</v>
      </c>
      <c r="J37" s="422">
        <v>114</v>
      </c>
      <c r="K37" s="422">
        <v>0</v>
      </c>
      <c r="L37" s="422">
        <v>0</v>
      </c>
      <c r="M37" s="422">
        <v>274</v>
      </c>
      <c r="N37" s="422">
        <v>0</v>
      </c>
      <c r="O37" s="422">
        <v>0</v>
      </c>
      <c r="P37" s="422">
        <v>25</v>
      </c>
      <c r="Q37" s="424">
        <v>0</v>
      </c>
      <c r="R37" s="424">
        <v>60</v>
      </c>
      <c r="S37" s="416">
        <f t="shared" si="0"/>
        <v>493</v>
      </c>
      <c r="T37" s="423" t="s">
        <v>99</v>
      </c>
    </row>
    <row r="38" spans="2:20" ht="30" customHeight="1">
      <c r="B38" s="429" t="s">
        <v>499</v>
      </c>
      <c r="C38" s="425" t="s">
        <v>500</v>
      </c>
      <c r="D38" s="420" t="s">
        <v>455</v>
      </c>
      <c r="E38" s="421" t="s">
        <v>447</v>
      </c>
      <c r="F38" s="427" t="s">
        <v>446</v>
      </c>
      <c r="G38" s="422">
        <v>0</v>
      </c>
      <c r="H38" s="422">
        <v>0</v>
      </c>
      <c r="I38" s="422">
        <v>0</v>
      </c>
      <c r="J38" s="422">
        <v>0</v>
      </c>
      <c r="K38" s="422">
        <v>0</v>
      </c>
      <c r="L38" s="422">
        <v>0</v>
      </c>
      <c r="M38" s="422">
        <v>510</v>
      </c>
      <c r="N38" s="422">
        <v>0</v>
      </c>
      <c r="O38" s="422">
        <v>0</v>
      </c>
      <c r="P38" s="422">
        <v>0</v>
      </c>
      <c r="Q38" s="422">
        <v>0</v>
      </c>
      <c r="R38" s="422">
        <v>0</v>
      </c>
      <c r="S38" s="416">
        <f t="shared" si="0"/>
        <v>510</v>
      </c>
      <c r="T38" s="423" t="s">
        <v>99</v>
      </c>
    </row>
    <row r="39" spans="2:20" ht="30" customHeight="1">
      <c r="B39" s="429" t="s">
        <v>501</v>
      </c>
      <c r="C39" s="425" t="s">
        <v>502</v>
      </c>
      <c r="D39" s="420" t="s">
        <v>455</v>
      </c>
      <c r="E39" s="421" t="s">
        <v>447</v>
      </c>
      <c r="F39" s="427" t="s">
        <v>446</v>
      </c>
      <c r="G39" s="422">
        <v>0</v>
      </c>
      <c r="H39" s="422">
        <v>800</v>
      </c>
      <c r="I39" s="422">
        <v>0</v>
      </c>
      <c r="J39" s="422">
        <v>0</v>
      </c>
      <c r="K39" s="422">
        <v>0</v>
      </c>
      <c r="L39" s="422">
        <v>1680</v>
      </c>
      <c r="M39" s="422">
        <v>900</v>
      </c>
      <c r="N39" s="422">
        <v>0</v>
      </c>
      <c r="O39" s="422">
        <v>0</v>
      </c>
      <c r="P39" s="422">
        <v>500</v>
      </c>
      <c r="Q39" s="428">
        <v>550</v>
      </c>
      <c r="R39" s="424">
        <v>0</v>
      </c>
      <c r="S39" s="416">
        <f t="shared" si="0"/>
        <v>4430</v>
      </c>
      <c r="T39" s="423" t="s">
        <v>99</v>
      </c>
    </row>
    <row r="40" spans="2:20" ht="30" customHeight="1">
      <c r="B40" s="429" t="s">
        <v>503</v>
      </c>
      <c r="C40" s="419" t="s">
        <v>504</v>
      </c>
      <c r="D40" s="420" t="s">
        <v>490</v>
      </c>
      <c r="E40" s="421" t="s">
        <v>447</v>
      </c>
      <c r="F40" s="427" t="s">
        <v>446</v>
      </c>
      <c r="G40" s="422">
        <v>206</v>
      </c>
      <c r="H40" s="422">
        <v>245</v>
      </c>
      <c r="I40" s="422">
        <v>162</v>
      </c>
      <c r="J40" s="422">
        <v>124</v>
      </c>
      <c r="K40" s="422">
        <v>277</v>
      </c>
      <c r="L40" s="422">
        <v>251</v>
      </c>
      <c r="M40" s="422">
        <v>332</v>
      </c>
      <c r="N40" s="422">
        <v>51</v>
      </c>
      <c r="O40" s="422">
        <v>92</v>
      </c>
      <c r="P40" s="422">
        <v>183</v>
      </c>
      <c r="Q40" s="424">
        <v>142</v>
      </c>
      <c r="R40" s="424">
        <v>56</v>
      </c>
      <c r="S40" s="416">
        <f t="shared" si="0"/>
        <v>2121</v>
      </c>
      <c r="T40" s="423" t="s">
        <v>99</v>
      </c>
    </row>
    <row r="41" spans="2:20" ht="30" customHeight="1">
      <c r="B41" s="429" t="s">
        <v>505</v>
      </c>
      <c r="C41" s="425" t="s">
        <v>506</v>
      </c>
      <c r="D41" s="420" t="s">
        <v>455</v>
      </c>
      <c r="E41" s="421" t="s">
        <v>447</v>
      </c>
      <c r="F41" s="427" t="s">
        <v>446</v>
      </c>
      <c r="G41" s="422">
        <v>0</v>
      </c>
      <c r="H41" s="422">
        <v>0</v>
      </c>
      <c r="I41" s="422">
        <v>0</v>
      </c>
      <c r="J41" s="422">
        <v>0</v>
      </c>
      <c r="K41" s="422">
        <v>0</v>
      </c>
      <c r="L41" s="422">
        <v>0</v>
      </c>
      <c r="M41" s="422">
        <v>0</v>
      </c>
      <c r="N41" s="422">
        <v>0</v>
      </c>
      <c r="O41" s="422">
        <v>0</v>
      </c>
      <c r="P41" s="422">
        <v>0</v>
      </c>
      <c r="Q41" s="422">
        <v>0</v>
      </c>
      <c r="R41" s="422">
        <v>0</v>
      </c>
      <c r="S41" s="416">
        <f t="shared" si="0"/>
        <v>0</v>
      </c>
      <c r="T41" s="423" t="s">
        <v>99</v>
      </c>
    </row>
    <row r="42" spans="2:20" ht="30" customHeight="1">
      <c r="B42" s="429" t="s">
        <v>507</v>
      </c>
      <c r="C42" s="425" t="s">
        <v>508</v>
      </c>
      <c r="D42" s="420" t="s">
        <v>455</v>
      </c>
      <c r="E42" s="430" t="s">
        <v>450</v>
      </c>
      <c r="F42" s="421" t="s">
        <v>447</v>
      </c>
      <c r="G42" s="422">
        <v>0</v>
      </c>
      <c r="H42" s="422">
        <v>0</v>
      </c>
      <c r="I42" s="422">
        <v>0</v>
      </c>
      <c r="J42" s="422">
        <v>0</v>
      </c>
      <c r="K42" s="422">
        <v>0</v>
      </c>
      <c r="L42" s="422">
        <v>0</v>
      </c>
      <c r="M42" s="422">
        <v>0</v>
      </c>
      <c r="N42" s="422">
        <v>0</v>
      </c>
      <c r="O42" s="422">
        <v>0</v>
      </c>
      <c r="P42" s="422">
        <v>300</v>
      </c>
      <c r="Q42" s="422">
        <v>0</v>
      </c>
      <c r="R42" s="422">
        <v>0</v>
      </c>
      <c r="S42" s="416">
        <f t="shared" si="0"/>
        <v>300</v>
      </c>
      <c r="T42" s="423" t="s">
        <v>99</v>
      </c>
    </row>
    <row r="43" spans="2:20" ht="30" customHeight="1">
      <c r="B43" s="429" t="s">
        <v>509</v>
      </c>
      <c r="C43" s="425" t="s">
        <v>510</v>
      </c>
      <c r="D43" s="420" t="s">
        <v>455</v>
      </c>
      <c r="E43" s="430" t="s">
        <v>450</v>
      </c>
      <c r="F43" s="421" t="s">
        <v>447</v>
      </c>
      <c r="G43" s="422">
        <v>0</v>
      </c>
      <c r="H43" s="422">
        <v>0</v>
      </c>
      <c r="I43" s="422">
        <v>0</v>
      </c>
      <c r="J43" s="422">
        <v>0</v>
      </c>
      <c r="K43" s="422">
        <v>0</v>
      </c>
      <c r="L43" s="422">
        <v>0</v>
      </c>
      <c r="M43" s="422">
        <v>280</v>
      </c>
      <c r="N43" s="422">
        <v>0</v>
      </c>
      <c r="O43" s="422">
        <v>0</v>
      </c>
      <c r="P43" s="422">
        <v>0</v>
      </c>
      <c r="Q43" s="422">
        <v>0</v>
      </c>
      <c r="R43" s="422">
        <v>0</v>
      </c>
      <c r="S43" s="416">
        <f t="shared" si="0"/>
        <v>280</v>
      </c>
      <c r="T43" s="423" t="s">
        <v>99</v>
      </c>
    </row>
    <row r="44" spans="2:20" ht="30" customHeight="1">
      <c r="B44" s="429" t="s">
        <v>511</v>
      </c>
      <c r="C44" s="419" t="s">
        <v>512</v>
      </c>
      <c r="D44" s="420" t="s">
        <v>455</v>
      </c>
      <c r="E44" s="421" t="s">
        <v>447</v>
      </c>
      <c r="F44" s="427" t="s">
        <v>446</v>
      </c>
      <c r="G44" s="422">
        <v>0</v>
      </c>
      <c r="H44" s="422">
        <v>30</v>
      </c>
      <c r="I44" s="422">
        <v>0</v>
      </c>
      <c r="J44" s="422">
        <v>21</v>
      </c>
      <c r="K44" s="422">
        <v>0</v>
      </c>
      <c r="L44" s="422">
        <v>0</v>
      </c>
      <c r="M44" s="422">
        <v>15</v>
      </c>
      <c r="N44" s="422">
        <v>0</v>
      </c>
      <c r="O44" s="422">
        <v>0</v>
      </c>
      <c r="P44" s="422">
        <v>10</v>
      </c>
      <c r="Q44" s="424">
        <v>0</v>
      </c>
      <c r="R44" s="424">
        <v>15</v>
      </c>
      <c r="S44" s="416">
        <f t="shared" si="0"/>
        <v>91</v>
      </c>
      <c r="T44" s="423" t="s">
        <v>99</v>
      </c>
    </row>
    <row r="45" spans="2:20" ht="30" customHeight="1">
      <c r="B45" s="429" t="s">
        <v>513</v>
      </c>
      <c r="C45" s="419" t="s">
        <v>514</v>
      </c>
      <c r="D45" s="420" t="s">
        <v>455</v>
      </c>
      <c r="E45" s="421" t="s">
        <v>447</v>
      </c>
      <c r="F45" s="427" t="s">
        <v>450</v>
      </c>
      <c r="G45" s="422">
        <v>0</v>
      </c>
      <c r="H45" s="422">
        <v>0</v>
      </c>
      <c r="I45" s="422">
        <v>0</v>
      </c>
      <c r="J45" s="422">
        <v>0</v>
      </c>
      <c r="K45" s="422">
        <v>500</v>
      </c>
      <c r="L45" s="422">
        <v>0</v>
      </c>
      <c r="M45" s="422">
        <v>0</v>
      </c>
      <c r="N45" s="422">
        <v>0</v>
      </c>
      <c r="O45" s="422">
        <v>0</v>
      </c>
      <c r="P45" s="422">
        <v>0</v>
      </c>
      <c r="Q45" s="422">
        <v>0</v>
      </c>
      <c r="R45" s="422">
        <v>0</v>
      </c>
      <c r="S45" s="416">
        <f t="shared" si="0"/>
        <v>500</v>
      </c>
      <c r="T45" s="423"/>
    </row>
    <row r="46" spans="2:20" ht="30" customHeight="1">
      <c r="B46" s="429" t="s">
        <v>515</v>
      </c>
      <c r="C46" s="420" t="s">
        <v>516</v>
      </c>
      <c r="D46" s="420" t="s">
        <v>455</v>
      </c>
      <c r="E46" s="421" t="s">
        <v>447</v>
      </c>
      <c r="F46" s="427" t="s">
        <v>446</v>
      </c>
      <c r="G46" s="422">
        <v>0</v>
      </c>
      <c r="H46" s="422">
        <v>0</v>
      </c>
      <c r="I46" s="422">
        <v>0</v>
      </c>
      <c r="J46" s="422">
        <v>0</v>
      </c>
      <c r="K46" s="422">
        <v>720</v>
      </c>
      <c r="L46" s="422">
        <v>0</v>
      </c>
      <c r="M46" s="422">
        <v>35</v>
      </c>
      <c r="N46" s="422">
        <v>0</v>
      </c>
      <c r="O46" s="422">
        <v>0</v>
      </c>
      <c r="P46" s="422">
        <v>0</v>
      </c>
      <c r="Q46" s="422">
        <v>15</v>
      </c>
      <c r="R46" s="422">
        <v>0</v>
      </c>
      <c r="S46" s="416">
        <f t="shared" si="0"/>
        <v>770</v>
      </c>
      <c r="T46" s="423" t="s">
        <v>99</v>
      </c>
    </row>
    <row r="47" spans="2:20" ht="30" customHeight="1">
      <c r="B47" s="431" t="s">
        <v>517</v>
      </c>
      <c r="C47" s="432" t="s">
        <v>518</v>
      </c>
      <c r="D47" s="432" t="s">
        <v>455</v>
      </c>
      <c r="E47" s="433" t="s">
        <v>447</v>
      </c>
      <c r="F47" s="434" t="s">
        <v>446</v>
      </c>
      <c r="G47" s="435">
        <v>0</v>
      </c>
      <c r="H47" s="435">
        <v>0</v>
      </c>
      <c r="I47" s="435">
        <v>0</v>
      </c>
      <c r="J47" s="435">
        <v>0</v>
      </c>
      <c r="K47" s="435">
        <v>0</v>
      </c>
      <c r="L47" s="435">
        <v>0</v>
      </c>
      <c r="M47" s="435">
        <v>1220</v>
      </c>
      <c r="N47" s="435">
        <v>0</v>
      </c>
      <c r="O47" s="435">
        <v>0</v>
      </c>
      <c r="P47" s="435">
        <v>480</v>
      </c>
      <c r="Q47" s="435">
        <v>680</v>
      </c>
      <c r="R47" s="435">
        <v>0</v>
      </c>
      <c r="S47" s="416">
        <f t="shared" si="0"/>
        <v>2380</v>
      </c>
      <c r="T47" s="436"/>
    </row>
    <row r="48" spans="2:20" ht="30" customHeight="1">
      <c r="B48" s="437" t="s">
        <v>519</v>
      </c>
      <c r="C48" s="438" t="s">
        <v>520</v>
      </c>
      <c r="D48" s="439" t="s">
        <v>445</v>
      </c>
      <c r="E48" s="440" t="s">
        <v>521</v>
      </c>
      <c r="F48" s="441" t="s">
        <v>447</v>
      </c>
      <c r="G48" s="442">
        <v>0</v>
      </c>
      <c r="H48" s="442">
        <v>26200</v>
      </c>
      <c r="I48" s="442">
        <v>0</v>
      </c>
      <c r="J48" s="442">
        <v>24050</v>
      </c>
      <c r="K48" s="442">
        <v>0</v>
      </c>
      <c r="L48" s="442">
        <v>23100</v>
      </c>
      <c r="M48" s="442">
        <v>11690</v>
      </c>
      <c r="N48" s="442">
        <v>0</v>
      </c>
      <c r="O48" s="442">
        <v>0</v>
      </c>
      <c r="P48" s="442">
        <v>20450</v>
      </c>
      <c r="Q48" s="443">
        <v>0</v>
      </c>
      <c r="R48" s="443">
        <v>20480</v>
      </c>
      <c r="S48" s="444">
        <f t="shared" si="0"/>
        <v>125970</v>
      </c>
      <c r="T48" s="445" t="s">
        <v>99</v>
      </c>
    </row>
    <row r="49" spans="6:20" ht="24.75" customHeight="1">
      <c r="F49" s="446"/>
      <c r="G49" s="324"/>
      <c r="H49" s="324"/>
      <c r="I49" s="324"/>
      <c r="J49" s="324"/>
      <c r="K49" s="324"/>
      <c r="P49" s="278" t="s">
        <v>522</v>
      </c>
      <c r="Q49" s="278"/>
      <c r="R49" s="278"/>
      <c r="S49" s="399">
        <f>SUM(S13:S48)</f>
        <v>471984</v>
      </c>
      <c r="T49" s="400" t="s">
        <v>99</v>
      </c>
    </row>
    <row r="50" spans="6:11" ht="19.5" customHeight="1">
      <c r="F50" s="446"/>
      <c r="G50" s="324"/>
      <c r="H50" s="324"/>
      <c r="I50" s="324"/>
      <c r="J50" s="324"/>
      <c r="K50" s="324"/>
    </row>
    <row r="51" spans="6:11" ht="19.5" customHeight="1">
      <c r="F51" s="446"/>
      <c r="G51" s="324"/>
      <c r="H51" s="324"/>
      <c r="I51" s="324"/>
      <c r="J51" s="324"/>
      <c r="K51" s="324"/>
    </row>
    <row r="52" spans="6:11" ht="19.5" customHeight="1">
      <c r="F52" s="446"/>
      <c r="G52" s="324"/>
      <c r="H52" s="324"/>
      <c r="I52" s="324"/>
      <c r="J52" s="324"/>
      <c r="K52" s="324"/>
    </row>
    <row r="53" spans="6:11" ht="19.5" customHeight="1">
      <c r="F53" s="446"/>
      <c r="G53" s="324"/>
      <c r="H53" s="324"/>
      <c r="I53" s="324"/>
      <c r="J53" s="324"/>
      <c r="K53" s="324"/>
    </row>
    <row r="54" spans="6:11" ht="19.5" customHeight="1">
      <c r="F54" s="446"/>
      <c r="G54" s="324"/>
      <c r="H54" s="324"/>
      <c r="I54" s="324"/>
      <c r="J54" s="324"/>
      <c r="K54" s="324"/>
    </row>
    <row r="55" spans="6:11" ht="19.5" customHeight="1">
      <c r="F55" s="446"/>
      <c r="G55" s="324"/>
      <c r="H55" s="324"/>
      <c r="I55" s="324"/>
      <c r="J55" s="324"/>
      <c r="K55" s="324"/>
    </row>
    <row r="56" spans="6:11" ht="19.5" customHeight="1">
      <c r="F56" s="446"/>
      <c r="G56" s="324"/>
      <c r="H56" s="324"/>
      <c r="I56" s="324"/>
      <c r="J56" s="324"/>
      <c r="K56" s="324"/>
    </row>
    <row r="57" spans="6:11" ht="19.5" customHeight="1">
      <c r="F57" s="446"/>
      <c r="G57" s="324"/>
      <c r="H57" s="324"/>
      <c r="I57" s="324"/>
      <c r="J57" s="324"/>
      <c r="K57" s="324"/>
    </row>
    <row r="58" spans="6:11" ht="19.5" customHeight="1">
      <c r="F58" s="446"/>
      <c r="G58" s="324"/>
      <c r="H58" s="324"/>
      <c r="I58" s="324"/>
      <c r="J58" s="324"/>
      <c r="K58" s="324"/>
    </row>
    <row r="59" spans="6:11" ht="19.5" customHeight="1">
      <c r="F59" s="446"/>
      <c r="G59" s="324"/>
      <c r="H59" s="324"/>
      <c r="I59" s="324"/>
      <c r="J59" s="324"/>
      <c r="K59" s="324"/>
    </row>
    <row r="60" spans="6:11" ht="19.5" customHeight="1">
      <c r="F60" s="446"/>
      <c r="G60" s="324"/>
      <c r="H60" s="324"/>
      <c r="I60" s="324"/>
      <c r="J60" s="324"/>
      <c r="K60" s="324"/>
    </row>
    <row r="61" spans="6:11" ht="19.5" customHeight="1">
      <c r="F61" s="446"/>
      <c r="G61" s="324"/>
      <c r="H61" s="324"/>
      <c r="I61" s="324"/>
      <c r="J61" s="324"/>
      <c r="K61" s="324"/>
    </row>
    <row r="62" spans="6:11" ht="19.5" customHeight="1">
      <c r="F62" s="446"/>
      <c r="G62" s="324"/>
      <c r="H62" s="324"/>
      <c r="I62" s="324"/>
      <c r="J62" s="324"/>
      <c r="K62" s="324"/>
    </row>
    <row r="63" spans="6:11" ht="19.5" customHeight="1">
      <c r="F63" s="446"/>
      <c r="G63" s="324"/>
      <c r="H63" s="324"/>
      <c r="I63" s="324"/>
      <c r="J63" s="324"/>
      <c r="K63" s="324"/>
    </row>
    <row r="64" spans="6:11" ht="19.5" customHeight="1">
      <c r="F64" s="446"/>
      <c r="G64" s="324"/>
      <c r="H64" s="324"/>
      <c r="I64" s="324"/>
      <c r="J64" s="324"/>
      <c r="K64" s="324"/>
    </row>
    <row r="65" spans="6:11" ht="19.5" customHeight="1">
      <c r="F65" s="446"/>
      <c r="G65" s="324"/>
      <c r="H65" s="324"/>
      <c r="I65" s="324"/>
      <c r="J65" s="324"/>
      <c r="K65" s="324"/>
    </row>
    <row r="66" spans="6:11" ht="19.5" customHeight="1">
      <c r="F66" s="446"/>
      <c r="G66" s="324"/>
      <c r="H66" s="324"/>
      <c r="I66" s="324"/>
      <c r="J66" s="324"/>
      <c r="K66" s="324"/>
    </row>
    <row r="67" spans="6:11" ht="19.5" customHeight="1">
      <c r="F67" s="446"/>
      <c r="G67" s="324"/>
      <c r="H67" s="324"/>
      <c r="I67" s="324"/>
      <c r="J67" s="324"/>
      <c r="K67" s="324"/>
    </row>
    <row r="68" spans="6:11" ht="19.5" customHeight="1">
      <c r="F68" s="446"/>
      <c r="G68" s="324"/>
      <c r="H68" s="324"/>
      <c r="I68" s="324"/>
      <c r="J68" s="324"/>
      <c r="K68" s="324"/>
    </row>
    <row r="69" spans="6:11" ht="19.5" customHeight="1">
      <c r="F69" s="446"/>
      <c r="G69" s="324"/>
      <c r="H69" s="324"/>
      <c r="I69" s="324"/>
      <c r="J69" s="324"/>
      <c r="K69" s="324"/>
    </row>
    <row r="70" spans="6:11" ht="19.5" customHeight="1">
      <c r="F70" s="446"/>
      <c r="G70" s="324"/>
      <c r="H70" s="324"/>
      <c r="I70" s="324"/>
      <c r="J70" s="324"/>
      <c r="K70" s="324"/>
    </row>
    <row r="71" spans="6:11" ht="19.5" customHeight="1">
      <c r="F71" s="446"/>
      <c r="G71" s="324"/>
      <c r="H71" s="324"/>
      <c r="I71" s="324"/>
      <c r="J71" s="324"/>
      <c r="K71" s="324"/>
    </row>
    <row r="72" spans="6:11" ht="19.5" customHeight="1">
      <c r="F72" s="446"/>
      <c r="G72" s="324"/>
      <c r="H72" s="324"/>
      <c r="I72" s="324"/>
      <c r="J72" s="324"/>
      <c r="K72" s="324"/>
    </row>
    <row r="73" spans="6:11" ht="19.5" customHeight="1">
      <c r="F73" s="446"/>
      <c r="G73" s="324"/>
      <c r="H73" s="324"/>
      <c r="I73" s="324"/>
      <c r="J73" s="324"/>
      <c r="K73" s="324"/>
    </row>
    <row r="74" spans="6:11" ht="19.5" customHeight="1">
      <c r="F74" s="446"/>
      <c r="G74" s="324"/>
      <c r="H74" s="324"/>
      <c r="I74" s="324"/>
      <c r="J74" s="324"/>
      <c r="K74" s="324"/>
    </row>
    <row r="75" spans="6:11" ht="19.5" customHeight="1">
      <c r="F75" s="446"/>
      <c r="G75" s="324"/>
      <c r="H75" s="324"/>
      <c r="I75" s="324"/>
      <c r="J75" s="324"/>
      <c r="K75" s="324"/>
    </row>
    <row r="76" spans="6:11" ht="19.5" customHeight="1">
      <c r="F76" s="446"/>
      <c r="G76" s="324"/>
      <c r="H76" s="324"/>
      <c r="I76" s="324"/>
      <c r="J76" s="324"/>
      <c r="K76" s="324"/>
    </row>
    <row r="77" spans="6:11" ht="19.5" customHeight="1">
      <c r="F77" s="446"/>
      <c r="G77" s="324"/>
      <c r="H77" s="324"/>
      <c r="I77" s="324"/>
      <c r="J77" s="324"/>
      <c r="K77" s="324"/>
    </row>
    <row r="78" spans="6:11" ht="19.5" customHeight="1">
      <c r="F78" s="446"/>
      <c r="G78" s="324"/>
      <c r="H78" s="324"/>
      <c r="I78" s="324"/>
      <c r="J78" s="324"/>
      <c r="K78" s="324"/>
    </row>
    <row r="79" spans="6:11" ht="19.5" customHeight="1">
      <c r="F79" s="446"/>
      <c r="G79" s="324"/>
      <c r="H79" s="324"/>
      <c r="I79" s="324"/>
      <c r="J79" s="324"/>
      <c r="K79" s="324"/>
    </row>
    <row r="80" spans="6:11" ht="19.5" customHeight="1">
      <c r="F80" s="446"/>
      <c r="G80" s="324"/>
      <c r="H80" s="324"/>
      <c r="I80" s="324"/>
      <c r="J80" s="324"/>
      <c r="K80" s="324"/>
    </row>
    <row r="81" spans="6:11" ht="19.5" customHeight="1">
      <c r="F81" s="446"/>
      <c r="G81" s="324"/>
      <c r="H81" s="324"/>
      <c r="I81" s="324"/>
      <c r="J81" s="324"/>
      <c r="K81" s="324"/>
    </row>
    <row r="82" spans="6:11" ht="19.5" customHeight="1">
      <c r="F82" s="446"/>
      <c r="G82" s="324"/>
      <c r="H82" s="324"/>
      <c r="I82" s="324"/>
      <c r="J82" s="324"/>
      <c r="K82" s="324"/>
    </row>
    <row r="83" spans="6:11" ht="19.5" customHeight="1">
      <c r="F83" s="446"/>
      <c r="G83" s="324"/>
      <c r="H83" s="324"/>
      <c r="I83" s="324"/>
      <c r="J83" s="324"/>
      <c r="K83" s="324"/>
    </row>
    <row r="84" spans="6:11" ht="19.5" customHeight="1">
      <c r="F84" s="446"/>
      <c r="G84" s="324"/>
      <c r="H84" s="324"/>
      <c r="I84" s="324"/>
      <c r="J84" s="324"/>
      <c r="K84" s="324"/>
    </row>
    <row r="85" spans="6:11" ht="19.5" customHeight="1">
      <c r="F85" s="446"/>
      <c r="G85" s="324"/>
      <c r="H85" s="324"/>
      <c r="I85" s="324"/>
      <c r="J85" s="324"/>
      <c r="K85" s="324"/>
    </row>
    <row r="86" spans="6:11" ht="19.5" customHeight="1">
      <c r="F86" s="446"/>
      <c r="G86" s="324"/>
      <c r="H86" s="324"/>
      <c r="I86" s="324"/>
      <c r="J86" s="324"/>
      <c r="K86" s="324"/>
    </row>
    <row r="87" spans="6:11" ht="19.5" customHeight="1">
      <c r="F87" s="446"/>
      <c r="G87" s="324"/>
      <c r="H87" s="324"/>
      <c r="I87" s="324"/>
      <c r="J87" s="324"/>
      <c r="K87" s="324"/>
    </row>
    <row r="88" spans="6:11" ht="19.5" customHeight="1">
      <c r="F88" s="446"/>
      <c r="G88" s="324"/>
      <c r="H88" s="324"/>
      <c r="I88" s="324"/>
      <c r="J88" s="324"/>
      <c r="K88" s="324"/>
    </row>
    <row r="89" spans="6:11" ht="19.5" customHeight="1">
      <c r="F89" s="446"/>
      <c r="G89" s="324"/>
      <c r="H89" s="324"/>
      <c r="I89" s="324"/>
      <c r="J89" s="324"/>
      <c r="K89" s="324"/>
    </row>
    <row r="90" spans="6:11" ht="19.5" customHeight="1">
      <c r="F90" s="446"/>
      <c r="G90" s="324"/>
      <c r="H90" s="324"/>
      <c r="I90" s="324"/>
      <c r="J90" s="324"/>
      <c r="K90" s="324"/>
    </row>
    <row r="91" spans="6:11" ht="19.5" customHeight="1">
      <c r="F91" s="446"/>
      <c r="G91" s="324"/>
      <c r="H91" s="324"/>
      <c r="I91" s="324"/>
      <c r="J91" s="324"/>
      <c r="K91" s="324"/>
    </row>
    <row r="92" spans="6:11" ht="19.5" customHeight="1">
      <c r="F92" s="446"/>
      <c r="G92" s="324"/>
      <c r="H92" s="324"/>
      <c r="I92" s="324"/>
      <c r="J92" s="324"/>
      <c r="K92" s="324"/>
    </row>
    <row r="93" spans="6:11" ht="19.5" customHeight="1">
      <c r="F93" s="446"/>
      <c r="G93" s="324"/>
      <c r="H93" s="324"/>
      <c r="I93" s="324"/>
      <c r="J93" s="324"/>
      <c r="K93" s="324"/>
    </row>
    <row r="94" spans="6:11" ht="19.5" customHeight="1">
      <c r="F94" s="446"/>
      <c r="G94" s="324"/>
      <c r="H94" s="324"/>
      <c r="I94" s="324"/>
      <c r="J94" s="324"/>
      <c r="K94" s="324"/>
    </row>
    <row r="95" spans="6:11" ht="19.5" customHeight="1">
      <c r="F95" s="446"/>
      <c r="G95" s="324"/>
      <c r="H95" s="324"/>
      <c r="I95" s="324"/>
      <c r="J95" s="324"/>
      <c r="K95" s="324"/>
    </row>
    <row r="96" spans="6:11" ht="19.5" customHeight="1">
      <c r="F96" s="446"/>
      <c r="G96" s="324"/>
      <c r="H96" s="324"/>
      <c r="I96" s="324"/>
      <c r="J96" s="324"/>
      <c r="K96" s="324"/>
    </row>
    <row r="97" spans="6:11" ht="19.5" customHeight="1">
      <c r="F97" s="446"/>
      <c r="G97" s="324"/>
      <c r="H97" s="324"/>
      <c r="I97" s="324"/>
      <c r="J97" s="324"/>
      <c r="K97" s="324"/>
    </row>
    <row r="98" spans="6:11" ht="19.5" customHeight="1">
      <c r="F98" s="446"/>
      <c r="G98" s="324"/>
      <c r="H98" s="324"/>
      <c r="I98" s="324"/>
      <c r="J98" s="324"/>
      <c r="K98" s="324"/>
    </row>
    <row r="99" spans="6:11" ht="19.5" customHeight="1">
      <c r="F99" s="446"/>
      <c r="G99" s="324"/>
      <c r="H99" s="324"/>
      <c r="I99" s="324"/>
      <c r="J99" s="324"/>
      <c r="K99" s="324"/>
    </row>
    <row r="100" spans="6:11" ht="19.5" customHeight="1">
      <c r="F100" s="446"/>
      <c r="G100" s="324"/>
      <c r="H100" s="324"/>
      <c r="I100" s="324"/>
      <c r="J100" s="324"/>
      <c r="K100" s="324"/>
    </row>
    <row r="101" spans="6:11" ht="19.5" customHeight="1">
      <c r="F101" s="446"/>
      <c r="G101" s="324"/>
      <c r="H101" s="324"/>
      <c r="I101" s="324"/>
      <c r="J101" s="324"/>
      <c r="K101" s="324"/>
    </row>
    <row r="102" spans="6:11" ht="19.5" customHeight="1">
      <c r="F102" s="446"/>
      <c r="G102" s="324"/>
      <c r="H102" s="324"/>
      <c r="I102" s="324"/>
      <c r="J102" s="324"/>
      <c r="K102" s="324"/>
    </row>
    <row r="103" spans="6:11" ht="19.5" customHeight="1">
      <c r="F103" s="446"/>
      <c r="G103" s="324"/>
      <c r="H103" s="324"/>
      <c r="I103" s="324"/>
      <c r="J103" s="324"/>
      <c r="K103" s="324"/>
    </row>
    <row r="104" spans="6:11" ht="19.5" customHeight="1">
      <c r="F104" s="446"/>
      <c r="G104" s="324"/>
      <c r="H104" s="324"/>
      <c r="I104" s="324"/>
      <c r="J104" s="324"/>
      <c r="K104" s="324"/>
    </row>
    <row r="105" spans="6:11" ht="19.5" customHeight="1">
      <c r="F105" s="446"/>
      <c r="G105" s="324"/>
      <c r="H105" s="324"/>
      <c r="I105" s="324"/>
      <c r="J105" s="324"/>
      <c r="K105" s="324"/>
    </row>
    <row r="106" spans="6:11" ht="19.5" customHeight="1">
      <c r="F106" s="446"/>
      <c r="G106" s="324"/>
      <c r="H106" s="324"/>
      <c r="I106" s="324"/>
      <c r="J106" s="324"/>
      <c r="K106" s="324"/>
    </row>
    <row r="107" spans="6:11" ht="19.5" customHeight="1">
      <c r="F107" s="446"/>
      <c r="G107" s="324"/>
      <c r="H107" s="324"/>
      <c r="I107" s="324"/>
      <c r="J107" s="324"/>
      <c r="K107" s="324"/>
    </row>
    <row r="108" spans="6:11" ht="19.5" customHeight="1">
      <c r="F108" s="446"/>
      <c r="G108" s="324"/>
      <c r="H108" s="324"/>
      <c r="I108" s="324"/>
      <c r="J108" s="324"/>
      <c r="K108" s="324"/>
    </row>
    <row r="109" spans="6:11" ht="19.5" customHeight="1">
      <c r="F109" s="446"/>
      <c r="G109" s="324"/>
      <c r="H109" s="324"/>
      <c r="I109" s="324"/>
      <c r="J109" s="324"/>
      <c r="K109" s="324"/>
    </row>
    <row r="110" spans="6:11" ht="19.5" customHeight="1">
      <c r="F110" s="446"/>
      <c r="G110" s="324"/>
      <c r="H110" s="324"/>
      <c r="I110" s="324"/>
      <c r="J110" s="324"/>
      <c r="K110" s="324"/>
    </row>
    <row r="111" spans="6:11" ht="19.5" customHeight="1">
      <c r="F111" s="446"/>
      <c r="G111" s="324"/>
      <c r="H111" s="324"/>
      <c r="I111" s="324"/>
      <c r="J111" s="324"/>
      <c r="K111" s="324"/>
    </row>
    <row r="112" spans="6:11" ht="19.5" customHeight="1">
      <c r="F112" s="446"/>
      <c r="G112" s="324"/>
      <c r="H112" s="324"/>
      <c r="I112" s="324"/>
      <c r="J112" s="324"/>
      <c r="K112" s="324"/>
    </row>
    <row r="113" spans="6:11" ht="19.5" customHeight="1">
      <c r="F113" s="446"/>
      <c r="G113" s="324"/>
      <c r="H113" s="324"/>
      <c r="I113" s="324"/>
      <c r="J113" s="324"/>
      <c r="K113" s="324"/>
    </row>
    <row r="114" spans="6:11" ht="19.5" customHeight="1">
      <c r="F114" s="446"/>
      <c r="G114" s="324"/>
      <c r="H114" s="324"/>
      <c r="I114" s="324"/>
      <c r="J114" s="324"/>
      <c r="K114" s="324"/>
    </row>
    <row r="115" spans="6:11" ht="19.5" customHeight="1">
      <c r="F115" s="446"/>
      <c r="G115" s="324"/>
      <c r="H115" s="324"/>
      <c r="I115" s="324"/>
      <c r="J115" s="324"/>
      <c r="K115" s="324"/>
    </row>
    <row r="116" spans="6:11" ht="19.5" customHeight="1">
      <c r="F116" s="446"/>
      <c r="G116" s="324"/>
      <c r="H116" s="324"/>
      <c r="I116" s="324"/>
      <c r="J116" s="324"/>
      <c r="K116" s="324"/>
    </row>
    <row r="117" spans="6:11" ht="19.5" customHeight="1">
      <c r="F117" s="446"/>
      <c r="G117" s="324"/>
      <c r="H117" s="324"/>
      <c r="I117" s="324"/>
      <c r="J117" s="324"/>
      <c r="K117" s="324"/>
    </row>
    <row r="118" spans="6:11" ht="19.5" customHeight="1">
      <c r="F118" s="446"/>
      <c r="G118" s="324"/>
      <c r="H118" s="324"/>
      <c r="I118" s="324"/>
      <c r="J118" s="324"/>
      <c r="K118" s="324"/>
    </row>
    <row r="119" spans="6:11" ht="19.5" customHeight="1">
      <c r="F119" s="446"/>
      <c r="G119" s="324"/>
      <c r="H119" s="324"/>
      <c r="I119" s="324"/>
      <c r="J119" s="324"/>
      <c r="K119" s="324"/>
    </row>
    <row r="120" spans="6:11" ht="19.5" customHeight="1">
      <c r="F120" s="446"/>
      <c r="G120" s="324"/>
      <c r="H120" s="324"/>
      <c r="I120" s="324"/>
      <c r="J120" s="324"/>
      <c r="K120" s="324"/>
    </row>
    <row r="121" spans="6:11" ht="19.5" customHeight="1">
      <c r="F121" s="446"/>
      <c r="G121" s="324"/>
      <c r="H121" s="324"/>
      <c r="I121" s="324"/>
      <c r="J121" s="324"/>
      <c r="K121" s="324"/>
    </row>
    <row r="122" spans="6:11" ht="19.5" customHeight="1">
      <c r="F122" s="446"/>
      <c r="G122" s="324"/>
      <c r="H122" s="324"/>
      <c r="I122" s="324"/>
      <c r="J122" s="324"/>
      <c r="K122" s="324"/>
    </row>
    <row r="123" spans="6:11" ht="19.5" customHeight="1">
      <c r="F123" s="446"/>
      <c r="G123" s="324"/>
      <c r="H123" s="324"/>
      <c r="I123" s="324"/>
      <c r="J123" s="324"/>
      <c r="K123" s="324"/>
    </row>
    <row r="124" spans="6:11" ht="19.5" customHeight="1">
      <c r="F124" s="446"/>
      <c r="G124" s="324"/>
      <c r="H124" s="324"/>
      <c r="I124" s="324"/>
      <c r="J124" s="324"/>
      <c r="K124" s="324"/>
    </row>
    <row r="125" spans="6:11" ht="19.5" customHeight="1">
      <c r="F125" s="446"/>
      <c r="G125" s="324"/>
      <c r="H125" s="324"/>
      <c r="I125" s="324"/>
      <c r="J125" s="324"/>
      <c r="K125" s="324"/>
    </row>
    <row r="126" spans="6:11" ht="19.5" customHeight="1">
      <c r="F126" s="446"/>
      <c r="G126" s="324"/>
      <c r="H126" s="324"/>
      <c r="I126" s="324"/>
      <c r="J126" s="324"/>
      <c r="K126" s="324"/>
    </row>
    <row r="127" spans="6:11" ht="19.5" customHeight="1">
      <c r="F127" s="446"/>
      <c r="G127" s="324"/>
      <c r="H127" s="324"/>
      <c r="I127" s="324"/>
      <c r="J127" s="324"/>
      <c r="K127" s="324"/>
    </row>
    <row r="128" spans="6:11" ht="19.5" customHeight="1">
      <c r="F128" s="446"/>
      <c r="G128" s="324"/>
      <c r="H128" s="324"/>
      <c r="I128" s="324"/>
      <c r="J128" s="324"/>
      <c r="K128" s="324"/>
    </row>
    <row r="129" spans="6:11" ht="19.5" customHeight="1">
      <c r="F129" s="446"/>
      <c r="G129" s="324"/>
      <c r="H129" s="324"/>
      <c r="I129" s="324"/>
      <c r="J129" s="324"/>
      <c r="K129" s="324"/>
    </row>
    <row r="130" spans="6:11" ht="19.5" customHeight="1">
      <c r="F130" s="446"/>
      <c r="G130" s="324"/>
      <c r="H130" s="324"/>
      <c r="I130" s="324"/>
      <c r="J130" s="324"/>
      <c r="K130" s="324"/>
    </row>
    <row r="131" spans="6:11" ht="19.5" customHeight="1">
      <c r="F131" s="446"/>
      <c r="G131" s="324"/>
      <c r="H131" s="324"/>
      <c r="I131" s="324"/>
      <c r="J131" s="324"/>
      <c r="K131" s="324"/>
    </row>
    <row r="132" spans="6:11" ht="19.5" customHeight="1">
      <c r="F132" s="446"/>
      <c r="G132" s="324"/>
      <c r="H132" s="324"/>
      <c r="I132" s="324"/>
      <c r="J132" s="324"/>
      <c r="K132" s="324"/>
    </row>
    <row r="133" spans="6:11" ht="19.5" customHeight="1">
      <c r="F133" s="446"/>
      <c r="G133" s="324"/>
      <c r="H133" s="324"/>
      <c r="I133" s="324"/>
      <c r="J133" s="324"/>
      <c r="K133" s="324"/>
    </row>
    <row r="134" spans="6:11" ht="19.5" customHeight="1">
      <c r="F134" s="446"/>
      <c r="G134" s="324"/>
      <c r="H134" s="324"/>
      <c r="I134" s="324"/>
      <c r="J134" s="324"/>
      <c r="K134" s="324"/>
    </row>
    <row r="135" spans="6:11" ht="19.5" customHeight="1">
      <c r="F135" s="446"/>
      <c r="G135" s="324"/>
      <c r="H135" s="324"/>
      <c r="I135" s="324"/>
      <c r="J135" s="324"/>
      <c r="K135" s="324"/>
    </row>
    <row r="136" spans="6:11" ht="19.5" customHeight="1">
      <c r="F136" s="446"/>
      <c r="G136" s="324"/>
      <c r="H136" s="324"/>
      <c r="I136" s="324"/>
      <c r="J136" s="324"/>
      <c r="K136" s="324"/>
    </row>
    <row r="137" spans="6:11" ht="19.5" customHeight="1">
      <c r="F137" s="446"/>
      <c r="G137" s="324"/>
      <c r="H137" s="324"/>
      <c r="I137" s="324"/>
      <c r="J137" s="324"/>
      <c r="K137" s="324"/>
    </row>
    <row r="138" spans="6:11" ht="19.5" customHeight="1">
      <c r="F138" s="446"/>
      <c r="G138" s="324"/>
      <c r="H138" s="324"/>
      <c r="I138" s="324"/>
      <c r="J138" s="324"/>
      <c r="K138" s="324"/>
    </row>
    <row r="139" spans="6:11" ht="19.5" customHeight="1">
      <c r="F139" s="446"/>
      <c r="G139" s="324"/>
      <c r="H139" s="324"/>
      <c r="I139" s="324"/>
      <c r="J139" s="324"/>
      <c r="K139" s="324"/>
    </row>
    <row r="140" spans="6:11" ht="19.5" customHeight="1">
      <c r="F140" s="446"/>
      <c r="G140" s="324"/>
      <c r="H140" s="324"/>
      <c r="I140" s="324"/>
      <c r="J140" s="324"/>
      <c r="K140" s="324"/>
    </row>
    <row r="141" spans="6:11" ht="19.5" customHeight="1">
      <c r="F141" s="446"/>
      <c r="G141" s="324"/>
      <c r="H141" s="324"/>
      <c r="I141" s="324"/>
      <c r="J141" s="324"/>
      <c r="K141" s="324"/>
    </row>
    <row r="142" spans="6:11" ht="19.5" customHeight="1">
      <c r="F142" s="446"/>
      <c r="G142" s="324"/>
      <c r="H142" s="324"/>
      <c r="I142" s="324"/>
      <c r="J142" s="324"/>
      <c r="K142" s="324"/>
    </row>
    <row r="143" spans="6:11" ht="19.5" customHeight="1">
      <c r="F143" s="446"/>
      <c r="G143" s="324"/>
      <c r="H143" s="324"/>
      <c r="I143" s="324"/>
      <c r="J143" s="324"/>
      <c r="K143" s="324"/>
    </row>
    <row r="144" spans="6:11" ht="19.5" customHeight="1">
      <c r="F144" s="446"/>
      <c r="G144" s="324"/>
      <c r="H144" s="324"/>
      <c r="I144" s="324"/>
      <c r="J144" s="324"/>
      <c r="K144" s="324"/>
    </row>
    <row r="145" spans="6:11" ht="19.5" customHeight="1">
      <c r="F145" s="446"/>
      <c r="G145" s="324"/>
      <c r="H145" s="324"/>
      <c r="I145" s="324"/>
      <c r="J145" s="324"/>
      <c r="K145" s="324"/>
    </row>
    <row r="146" spans="6:11" ht="19.5" customHeight="1">
      <c r="F146" s="446"/>
      <c r="G146" s="324"/>
      <c r="H146" s="324"/>
      <c r="I146" s="324"/>
      <c r="J146" s="324"/>
      <c r="K146" s="324"/>
    </row>
    <row r="147" spans="6:11" ht="19.5" customHeight="1">
      <c r="F147" s="446"/>
      <c r="G147" s="324"/>
      <c r="H147" s="324"/>
      <c r="I147" s="324"/>
      <c r="J147" s="324"/>
      <c r="K147" s="324"/>
    </row>
    <row r="148" spans="6:11" ht="19.5" customHeight="1">
      <c r="F148" s="446"/>
      <c r="G148" s="324"/>
      <c r="H148" s="324"/>
      <c r="I148" s="324"/>
      <c r="J148" s="324"/>
      <c r="K148" s="324"/>
    </row>
    <row r="149" spans="6:11" ht="19.5" customHeight="1">
      <c r="F149" s="446"/>
      <c r="G149" s="324"/>
      <c r="H149" s="324"/>
      <c r="I149" s="324"/>
      <c r="J149" s="324"/>
      <c r="K149" s="324"/>
    </row>
    <row r="150" spans="6:11" ht="19.5" customHeight="1">
      <c r="F150" s="446"/>
      <c r="G150" s="324"/>
      <c r="H150" s="324"/>
      <c r="I150" s="324"/>
      <c r="J150" s="324"/>
      <c r="K150" s="324"/>
    </row>
    <row r="151" spans="6:11" ht="19.5" customHeight="1">
      <c r="F151" s="446"/>
      <c r="G151" s="324"/>
      <c r="H151" s="324"/>
      <c r="I151" s="324"/>
      <c r="J151" s="324"/>
      <c r="K151" s="324"/>
    </row>
    <row r="152" spans="6:11" ht="19.5" customHeight="1">
      <c r="F152" s="446"/>
      <c r="G152" s="324"/>
      <c r="H152" s="324"/>
      <c r="I152" s="324"/>
      <c r="J152" s="324"/>
      <c r="K152" s="324"/>
    </row>
    <row r="153" spans="6:11" ht="19.5" customHeight="1">
      <c r="F153" s="446"/>
      <c r="G153" s="324"/>
      <c r="H153" s="324"/>
      <c r="I153" s="324"/>
      <c r="J153" s="324"/>
      <c r="K153" s="324"/>
    </row>
    <row r="154" spans="6:11" ht="19.5" customHeight="1">
      <c r="F154" s="446"/>
      <c r="G154" s="324"/>
      <c r="H154" s="324"/>
      <c r="I154" s="324"/>
      <c r="J154" s="324"/>
      <c r="K154" s="324"/>
    </row>
    <row r="155" spans="6:11" ht="19.5" customHeight="1">
      <c r="F155" s="446"/>
      <c r="G155" s="324"/>
      <c r="H155" s="324"/>
      <c r="I155" s="324"/>
      <c r="J155" s="324"/>
      <c r="K155" s="324"/>
    </row>
    <row r="156" spans="6:11" ht="19.5" customHeight="1">
      <c r="F156" s="446"/>
      <c r="G156" s="324"/>
      <c r="H156" s="324"/>
      <c r="I156" s="324"/>
      <c r="J156" s="324"/>
      <c r="K156" s="324"/>
    </row>
    <row r="157" spans="6:11" ht="19.5" customHeight="1">
      <c r="F157" s="446"/>
      <c r="G157" s="324"/>
      <c r="H157" s="324"/>
      <c r="I157" s="324"/>
      <c r="J157" s="324"/>
      <c r="K157" s="324"/>
    </row>
    <row r="158" spans="6:11" ht="19.5" customHeight="1">
      <c r="F158" s="446"/>
      <c r="G158" s="324"/>
      <c r="H158" s="324"/>
      <c r="I158" s="324"/>
      <c r="J158" s="324"/>
      <c r="K158" s="324"/>
    </row>
    <row r="159" spans="6:11" ht="19.5" customHeight="1">
      <c r="F159" s="446"/>
      <c r="G159" s="324"/>
      <c r="H159" s="324"/>
      <c r="I159" s="324"/>
      <c r="J159" s="324"/>
      <c r="K159" s="324"/>
    </row>
    <row r="160" spans="6:11" ht="19.5" customHeight="1">
      <c r="F160" s="446"/>
      <c r="G160" s="324"/>
      <c r="H160" s="324"/>
      <c r="I160" s="324"/>
      <c r="J160" s="324"/>
      <c r="K160" s="324"/>
    </row>
    <row r="161" spans="6:11" ht="19.5" customHeight="1">
      <c r="F161" s="446"/>
      <c r="G161" s="324"/>
      <c r="H161" s="324"/>
      <c r="I161" s="324"/>
      <c r="J161" s="324"/>
      <c r="K161" s="324"/>
    </row>
    <row r="162" spans="6:11" ht="19.5" customHeight="1">
      <c r="F162" s="446"/>
      <c r="G162" s="324"/>
      <c r="H162" s="324"/>
      <c r="I162" s="324"/>
      <c r="J162" s="324"/>
      <c r="K162" s="324"/>
    </row>
    <row r="163" spans="6:11" ht="19.5" customHeight="1">
      <c r="F163" s="446"/>
      <c r="G163" s="324"/>
      <c r="H163" s="324"/>
      <c r="I163" s="324"/>
      <c r="J163" s="324"/>
      <c r="K163" s="324"/>
    </row>
    <row r="164" spans="6:11" ht="19.5" customHeight="1">
      <c r="F164" s="446"/>
      <c r="G164" s="324"/>
      <c r="H164" s="324"/>
      <c r="I164" s="324"/>
      <c r="J164" s="324"/>
      <c r="K164" s="324"/>
    </row>
    <row r="165" spans="6:11" ht="19.5" customHeight="1">
      <c r="F165" s="446"/>
      <c r="G165" s="324"/>
      <c r="H165" s="324"/>
      <c r="I165" s="324"/>
      <c r="J165" s="324"/>
      <c r="K165" s="324"/>
    </row>
    <row r="166" spans="6:11" ht="19.5" customHeight="1">
      <c r="F166" s="446"/>
      <c r="G166" s="324"/>
      <c r="H166" s="324"/>
      <c r="I166" s="324"/>
      <c r="J166" s="324"/>
      <c r="K166" s="324"/>
    </row>
    <row r="167" spans="6:11" ht="19.5" customHeight="1">
      <c r="F167" s="446"/>
      <c r="G167" s="324"/>
      <c r="H167" s="324"/>
      <c r="I167" s="324"/>
      <c r="J167" s="324"/>
      <c r="K167" s="324"/>
    </row>
    <row r="168" spans="6:11" ht="19.5" customHeight="1">
      <c r="F168" s="446"/>
      <c r="G168" s="324"/>
      <c r="H168" s="324"/>
      <c r="I168" s="324"/>
      <c r="J168" s="324"/>
      <c r="K168" s="324"/>
    </row>
    <row r="169" spans="6:11" ht="19.5" customHeight="1">
      <c r="F169" s="446"/>
      <c r="G169" s="324"/>
      <c r="H169" s="324"/>
      <c r="I169" s="324"/>
      <c r="J169" s="324"/>
      <c r="K169" s="324"/>
    </row>
    <row r="170" spans="6:11" ht="19.5" customHeight="1">
      <c r="F170" s="446"/>
      <c r="G170" s="324"/>
      <c r="H170" s="324"/>
      <c r="I170" s="324"/>
      <c r="J170" s="324"/>
      <c r="K170" s="324"/>
    </row>
    <row r="171" spans="6:11" ht="19.5" customHeight="1">
      <c r="F171" s="446"/>
      <c r="G171" s="324"/>
      <c r="H171" s="324"/>
      <c r="I171" s="324"/>
      <c r="J171" s="324"/>
      <c r="K171" s="324"/>
    </row>
    <row r="172" spans="6:11" ht="19.5" customHeight="1">
      <c r="F172" s="446"/>
      <c r="G172" s="324"/>
      <c r="H172" s="324"/>
      <c r="I172" s="324"/>
      <c r="J172" s="324"/>
      <c r="K172" s="324"/>
    </row>
    <row r="173" spans="6:11" ht="19.5" customHeight="1">
      <c r="F173" s="446"/>
      <c r="G173" s="324"/>
      <c r="H173" s="324"/>
      <c r="I173" s="324"/>
      <c r="J173" s="324"/>
      <c r="K173" s="324"/>
    </row>
    <row r="174" spans="6:11" ht="19.5" customHeight="1">
      <c r="F174" s="446"/>
      <c r="G174" s="324"/>
      <c r="H174" s="324"/>
      <c r="I174" s="324"/>
      <c r="J174" s="324"/>
      <c r="K174" s="324"/>
    </row>
    <row r="175" spans="6:11" ht="19.5" customHeight="1">
      <c r="F175" s="446"/>
      <c r="G175" s="324"/>
      <c r="H175" s="324"/>
      <c r="I175" s="324"/>
      <c r="J175" s="324"/>
      <c r="K175" s="324"/>
    </row>
    <row r="176" spans="6:11" ht="19.5" customHeight="1">
      <c r="F176" s="446"/>
      <c r="G176" s="324"/>
      <c r="H176" s="324"/>
      <c r="I176" s="324"/>
      <c r="J176" s="324"/>
      <c r="K176" s="324"/>
    </row>
    <row r="177" spans="6:11" ht="19.5" customHeight="1">
      <c r="F177" s="446"/>
      <c r="G177" s="324"/>
      <c r="H177" s="324"/>
      <c r="I177" s="324"/>
      <c r="J177" s="324"/>
      <c r="K177" s="324"/>
    </row>
  </sheetData>
  <sheetProtection selectLockedCells="1" selectUnlockedCells="1"/>
  <mergeCells count="8">
    <mergeCell ref="B1:T1"/>
    <mergeCell ref="B5:F5"/>
    <mergeCell ref="B6:E6"/>
    <mergeCell ref="E8:F8"/>
    <mergeCell ref="E9:F9"/>
    <mergeCell ref="P10:R10"/>
    <mergeCell ref="B11:T11"/>
    <mergeCell ref="P49:R49"/>
  </mergeCells>
  <printOptions horizontalCentered="1"/>
  <pageMargins left="0" right="0" top="0" bottom="0" header="0.5118055555555555" footer="0"/>
  <pageSetup horizontalDpi="300" verticalDpi="300" orientation="landscape" paperSize="8" scale="85"/>
  <headerFooter alignWithMargins="0">
    <oddFooter>&amp;L&amp;"Arial,Grassetto"&amp;8ALTERGON ITALIA Srl&amp;C&amp;"Arial,Grassetto"&amp;8DD AIA nr.794/2015&amp;R&amp;"Arial,Grassetto"&amp;8Report Anno 2017 -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workbookViewId="0" topLeftCell="A1">
      <selection activeCell="H19" sqref="H19"/>
    </sheetView>
  </sheetViews>
  <sheetFormatPr defaultColWidth="9.140625" defaultRowHeight="12.75"/>
  <cols>
    <col min="1" max="1" width="20.140625" style="447" customWidth="1"/>
    <col min="2" max="3" width="15.7109375" style="447" customWidth="1"/>
    <col min="4" max="4" width="7.7109375" style="448" customWidth="1"/>
    <col min="5" max="5" width="15.7109375" style="447" customWidth="1"/>
    <col min="6" max="6" width="2.28125" style="447" customWidth="1"/>
    <col min="7" max="7" width="20.140625" style="448" customWidth="1"/>
    <col min="8" max="8" width="15.7109375" style="447" customWidth="1"/>
    <col min="9" max="9" width="15.7109375" style="449" customWidth="1"/>
    <col min="10" max="10" width="7.7109375" style="447" customWidth="1"/>
    <col min="11" max="11" width="15.7109375" style="447" customWidth="1"/>
    <col min="12" max="12" width="2.28125" style="447" customWidth="1"/>
    <col min="13" max="13" width="20.140625" style="447" customWidth="1"/>
    <col min="14" max="14" width="15.7109375" style="447" customWidth="1"/>
    <col min="15" max="15" width="15.7109375" style="449" customWidth="1"/>
    <col min="16" max="16" width="7.7109375" style="447" customWidth="1"/>
    <col min="17" max="17" width="15.7109375" style="447" customWidth="1"/>
    <col min="18" max="16384" width="9.140625" style="447" customWidth="1"/>
  </cols>
  <sheetData>
    <row r="1" spans="1:14" ht="12.75">
      <c r="A1" s="450" t="s">
        <v>77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3" spans="1:15" s="454" customFormat="1" ht="15" customHeight="1">
      <c r="A3" s="451" t="s">
        <v>523</v>
      </c>
      <c r="B3" s="451"/>
      <c r="C3" s="451"/>
      <c r="D3" s="451"/>
      <c r="E3" s="451"/>
      <c r="F3" s="452"/>
      <c r="G3" s="453"/>
      <c r="I3" s="455"/>
      <c r="L3" s="452"/>
      <c r="O3" s="455"/>
    </row>
    <row r="4" spans="1:2" ht="8.25" customHeight="1">
      <c r="A4" s="456"/>
      <c r="B4" s="456"/>
    </row>
    <row r="5" spans="1:15" s="454" customFormat="1" ht="20.25" customHeight="1">
      <c r="A5" s="457" t="s">
        <v>524</v>
      </c>
      <c r="B5" s="457"/>
      <c r="C5" s="457"/>
      <c r="D5" s="457"/>
      <c r="E5" s="457"/>
      <c r="F5" s="457"/>
      <c r="G5" s="457"/>
      <c r="I5" s="455"/>
      <c r="O5" s="455"/>
    </row>
    <row r="6" spans="1:12" ht="13.5" customHeight="1">
      <c r="A6" s="346" t="s">
        <v>525</v>
      </c>
      <c r="B6" s="346"/>
      <c r="C6" s="346"/>
      <c r="D6" s="346"/>
      <c r="E6" s="458" t="s">
        <v>158</v>
      </c>
      <c r="F6" s="459"/>
      <c r="L6" s="459"/>
    </row>
  </sheetData>
  <sheetProtection selectLockedCells="1" selectUnlockedCells="1"/>
  <mergeCells count="3">
    <mergeCell ref="A3:E3"/>
    <mergeCell ref="A5:G5"/>
    <mergeCell ref="A6:D6"/>
  </mergeCells>
  <printOptions/>
  <pageMargins left="0.39375" right="0.39375" top="0.39375" bottom="0.39375" header="0.5118055555555555" footer="0"/>
  <pageSetup fitToHeight="1" fitToWidth="1" horizontalDpi="300" verticalDpi="300" orientation="portrait" paperSize="9"/>
  <headerFooter alignWithMargins="0">
    <oddFooter>&amp;L&amp;"Arial,Grassetto"&amp;8ALTERGON ITALIA Srl&amp;C&amp;"Arial,Grassetto"&amp;8DD AIA nr.794/2015&amp;R&amp;"Arial,Grassetto"&amp;8Report Anno 2017 -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gregoriol</cp:lastModifiedBy>
  <cp:lastPrinted>2018-04-26T08:50:40Z</cp:lastPrinted>
  <dcterms:created xsi:type="dcterms:W3CDTF">2008-09-08T16:05:56Z</dcterms:created>
  <dcterms:modified xsi:type="dcterms:W3CDTF">2018-04-26T10:39:30Z</dcterms:modified>
  <cp:category/>
  <cp:version/>
  <cp:contentType/>
  <cp:contentStatus/>
</cp:coreProperties>
</file>